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23.05" sheetId="1" state="visible" r:id="rId3"/>
  </sheets>
  <externalReferences>
    <externalReference r:id="rId4"/>
  </externalReferences>
  <definedNames>
    <definedName function="false" hidden="false" localSheetId="0" name="_xlnm.Print_Area" vbProcedure="false">'23.05'!$A$3:$W$52</definedName>
    <definedName function="false" hidden="false" localSheetId="0" name="_xlnm.Print_Titles" vbProcedure="false">'23.05'!$4:$4</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J37" authorId="0">
      <text>
        <r>
          <rPr>
            <sz val="10"/>
            <rFont val="Arial"/>
            <family val="2"/>
          </rPr>
          <t xml:space="preserve">IRINA-VALERIA RADU:
</t>
        </r>
        <r>
          <rPr>
            <sz val="9"/>
            <color rgb="FF000000"/>
            <rFont val="Tahoma"/>
            <family val="2"/>
            <charset val="1"/>
          </rPr>
          <t xml:space="preserve">la Misu valoarea apelului este cf program, fara scaderea etapizatelor
</t>
        </r>
      </text>
    </comment>
  </commentList>
</comments>
</file>

<file path=xl/sharedStrings.xml><?xml version="1.0" encoding="utf-8"?>
<sst xmlns="http://schemas.openxmlformats.org/spreadsheetml/2006/main" count="449" uniqueCount="172">
  <si>
    <t xml:space="preserve">CALENDAR ESTIMATIV PENTRU LANSAREA APELURILOR DE PROIECTE ÎN CADRUL PR BI 2021 - 2027</t>
  </si>
  <si>
    <t xml:space="preserve">Nr. crt.</t>
  </si>
  <si>
    <t xml:space="preserve">Program</t>
  </si>
  <si>
    <t xml:space="preserve">Autoritate de Management </t>
  </si>
  <si>
    <t xml:space="preserve">Domeniu</t>
  </si>
  <si>
    <t xml:space="preserve">Denumire apel de finanțare/Call name</t>
  </si>
  <si>
    <t xml:space="preserve">Obiectivele apelului de finanțare/ Call objectives</t>
  </si>
  <si>
    <t xml:space="preserve">Obiectivul de politică sau obiectivul specific vizat/ (PO and/or /SO)</t>
  </si>
  <si>
    <t xml:space="preserve">Cod interventie/intervention code</t>
  </si>
  <si>
    <t xml:space="preserve">Zona geografică vizată </t>
  </si>
  <si>
    <t xml:space="preserve">Buget apel (euro)/call Budget</t>
  </si>
  <si>
    <t xml:space="preserve">Din care buget UE apel (euro)</t>
  </si>
  <si>
    <t xml:space="preserve">Sursă de finanțare (tip fond)</t>
  </si>
  <si>
    <t xml:space="preserve">Tipul de solicitanți eligibili / Beneficiari eligibili </t>
  </si>
  <si>
    <t xml:space="preserve">Tip apel
(competitiv/necompetitiv/
primul venit-primul servit)</t>
  </si>
  <si>
    <t xml:space="preserve">Dată ESTIMATĂ publicare ghid final
(zz/ll/an)</t>
  </si>
  <si>
    <t xml:space="preserve">Dată ESTIMATĂ deschidere apel
(zz/ll/an)  </t>
  </si>
  <si>
    <t xml:space="preserve">Dată ESTIMATĂ închidere apel</t>
  </si>
  <si>
    <t xml:space="preserve">Data estimată de începere evaluare tehnică și financiară</t>
  </si>
  <si>
    <t xml:space="preserve">Data estimată de finalizare evaluare tehnică și financiară</t>
  </si>
  <si>
    <t xml:space="preserve">Data estimată de începere a perioadei de contractare/Start contracting estimation</t>
  </si>
  <si>
    <t xml:space="preserve">Data estimată de finalizare a perioadei de contractare/end contrcating estimation</t>
  </si>
  <si>
    <t xml:space="preserve">Data estimată de începere a perioadei de implementare a proiectelor/Start implementation estimates</t>
  </si>
  <si>
    <t xml:space="preserve">Data estimată de finalizare a perioadei de implementare a proiectelor</t>
  </si>
  <si>
    <t xml:space="preserve">Programul Regional Bucuresti - Ilfov</t>
  </si>
  <si>
    <t xml:space="preserve">ADR Bucuresti Ilfov - AM PR Bucuresti-Ilfov </t>
  </si>
  <si>
    <t xml:space="preserve">Educație</t>
  </si>
  <si>
    <t xml:space="preserve">6.2 Infrastructura educationala locala- infrastructura scolara/preuniversitara</t>
  </si>
  <si>
    <t xml:space="preserve">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</si>
  <si>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 xml:space="preserve">OP 4, OS 4.2</t>
  </si>
  <si>
    <t xml:space="preserve">Regiunea Bucuresti Iflov </t>
  </si>
  <si>
    <t xml:space="preserve">FEDR</t>
  </si>
  <si>
    <t xml:space="preserve">UAT Bucuresti, Sectoare, UAT orase, UAT comune, parteneriate UAT/institutii publice</t>
  </si>
  <si>
    <t xml:space="preserve">competitiv</t>
  </si>
  <si>
    <t xml:space="preserve">6.1 Infrastructura educationala locala- infrastructura prescolara</t>
  </si>
  <si>
    <t xml:space="preserve">Energie și eficientă energetică</t>
  </si>
  <si>
    <t xml:space="preserve">3.1 Cresterea eficienței energetice în cladirile rezidențiale</t>
  </si>
  <si>
    <t xml:space="preserve">Promovarea măsurilor de eficiență energetică și reducerea emisiilor de gaze cu efect de seră;</t>
  </si>
  <si>
    <t xml:space="preserve">OP 2, OS 2.1</t>
  </si>
  <si>
    <t xml:space="preserve">#042</t>
  </si>
  <si>
    <t xml:space="preserve">UAT orase Jud Ilfov/municipiul Bucuresti, subunitati UAT/sectoarele municipiului București </t>
  </si>
  <si>
    <t xml:space="preserve">Energie și eficientă energetică si Managementul riscurilor si dezastrelor</t>
  </si>
  <si>
    <t xml:space="preserve">Etapizate 3.2; 3.4 - Cresterea eficienței energetice în clădirile publice si Reducerea numarului clădirilor publice cu risc seismic 
</t>
  </si>
  <si>
    <t xml:space="preserve">Promovarea măsurilor de eficiență energetică și reducerea emisiilor de gaze cu efect de seră;
Promovarea adaptării la schimbările climatice, a prevenirii riscurilor de dezastre și a rezilienței, ținând seama de abordările
ecosistemice
</t>
  </si>
  <si>
    <t xml:space="preserve">OP 2
</t>
  </si>
  <si>
    <t xml:space="preserve">#045</t>
  </si>
  <si>
    <t xml:space="preserve">Institutii publice centrale sau locale, parteneriate</t>
  </si>
  <si>
    <t xml:space="preserve">necompetitiv</t>
  </si>
  <si>
    <t xml:space="preserve">NA</t>
  </si>
  <si>
    <t xml:space="preserve">Mobilitate urbană </t>
  </si>
  <si>
    <t xml:space="preserve"> Etapizate P4.Promovarea mobilității urbane multimodale sustenabile, ca parte a tranziției către o economie cu zero emisii de dioxid de carbon - ghid unic  </t>
  </si>
  <si>
    <t xml:space="preserve">Promovarea mobilității urbane multimodale sustenabile, ca parte a tranziției către o economie cu zero emisii de dioxid de
carbon </t>
  </si>
  <si>
    <t xml:space="preserve">OP 2</t>
  </si>
  <si>
    <t xml:space="preserve">#082</t>
  </si>
  <si>
    <t xml:space="preserve">UAT Bucuresti</t>
  </si>
  <si>
    <t xml:space="preserve">Etapizate 6.1 Infrastructura educationala locala- infrastructura prescolara </t>
  </si>
  <si>
    <t xml:space="preserve">Etapizate 6.2 Infrastructura educationala locala- infrastructura scolara/preuniversitara </t>
  </si>
  <si>
    <t xml:space="preserve">Etapizate 6.4 Infrastructura educationala pentru invatamant superior - Universitati </t>
  </si>
  <si>
    <t xml:space="preserve">OP 4 - OS ii</t>
  </si>
  <si>
    <t xml:space="preserve">Universitati</t>
  </si>
  <si>
    <t xml:space="preserve">instrumente integrate dezvoltare urbana</t>
  </si>
  <si>
    <t xml:space="preserve">7.2. Etapizate Ghid pentru proiecte destinate dezvoltarii urbane integrate </t>
  </si>
  <si>
    <t xml:space="preserve">Promovarea dezvoltării integrate și incluzive în domeniul social, economic și al mediului, precum și a culturii, a
patrimoniului natural, a turismului sustenabil și a securității în zonele urbane</t>
  </si>
  <si>
    <t xml:space="preserve">OP 5</t>
  </si>
  <si>
    <t xml:space="preserve">UAT orase, UAT Bucuresti, sectoare, Institutii publice sau de interes public centrale/locale, unitati de cult, alte institutii cu drept de administrare/proprietate obiective eligibile</t>
  </si>
  <si>
    <t xml:space="preserve">Infrastructura de transport </t>
  </si>
  <si>
    <t xml:space="preserve">5.1 Infrastructura rutiera judeteana complementara TEN T</t>
  </si>
  <si>
    <t xml:space="preserve">Dezvoltarea și ameliorarea unei mobilități naționale, regionale și locale sustenabile, reziliente la schimbările climatice,
inteligente și intermodale, inclusiv îmbunătățirea accesului la TEN-T și a mobilității transfrontaliere</t>
  </si>
  <si>
    <t xml:space="preserve">OP 3, OS 3.2</t>
  </si>
  <si>
    <t xml:space="preserve">#089</t>
  </si>
  <si>
    <t xml:space="preserve">UAT Judet Ilfov/parteneriate cu alte UAT sau institutii publice</t>
  </si>
  <si>
    <t xml:space="preserve">6.4 Infrastructura educationala pentru invatamant superior - Universitati</t>
  </si>
  <si>
    <t xml:space="preserve">Institutii publice de invatamant superior</t>
  </si>
  <si>
    <t xml:space="preserve">IMM și antreprenoriat</t>
  </si>
  <si>
    <t xml:space="preserve">1.8 Sprijin pentru creșterea durabilă și modernizarea tehnologică a microîntreprinderilor</t>
  </si>
  <si>
    <t xml:space="preserve">OP1 - OS (iii) Intensificarea creșterii durabile și a competitivității IMM-urilor și crearea de locuri de muncă în cadrul IMM-urilor, inclusiv prin investiții productive;</t>
  </si>
  <si>
    <t xml:space="preserve">OP 1- OS iii</t>
  </si>
  <si>
    <t xml:space="preserve">#021, 075</t>
  </si>
  <si>
    <t xml:space="preserve">microintreprinderi, IMM</t>
  </si>
  <si>
    <t xml:space="preserve">Mobilitate urbană</t>
  </si>
  <si>
    <t xml:space="preserve">4.1 + 4.2. Transport public curat</t>
  </si>
  <si>
    <t xml:space="preserve">OP 2, OS 2.8</t>
  </si>
  <si>
    <t xml:space="preserve">#081,082</t>
  </si>
  <si>
    <t xml:space="preserve">UAT Bucuresti, Sectoare Bucuresti, UAT Orase, ADI, parteneriate UATuri si /sau institutii publice</t>
  </si>
  <si>
    <t xml:space="preserve">4.3. Infrastructura pentru transport nemotorizat</t>
  </si>
  <si>
    <t xml:space="preserve">#083</t>
  </si>
  <si>
    <t xml:space="preserve">4.4. Digitalizarea sistemelor de transport public urban</t>
  </si>
  <si>
    <t xml:space="preserve">#084</t>
  </si>
  <si>
    <t xml:space="preserve">6.3 Infrastructura educationala locala- infrastructura sc tehnica si profesionala</t>
  </si>
  <si>
    <t xml:space="preserve">124, 172</t>
  </si>
  <si>
    <t xml:space="preserve">**1.6 Sprijin pentru atingerea unei intensități digitale ridicate în IMM</t>
  </si>
  <si>
    <t xml:space="preserve">OP1 - OS (ii) Valorificarea avantajelor digitalizării, în beneficiul cetățenilor, al companiilor, al organizațiilor de cercetare și al autorităților publice</t>
  </si>
  <si>
    <t xml:space="preserve">OP 1, OS 1.2</t>
  </si>
  <si>
    <t xml:space="preserve">#013</t>
  </si>
  <si>
    <t xml:space="preserve">Microintreprinderi, IMM</t>
  </si>
  <si>
    <t xml:space="preserve">anulat</t>
  </si>
  <si>
    <t xml:space="preserve">1.7 Sprijin pentru transformarea digitală avansată a IMM</t>
  </si>
  <si>
    <t xml:space="preserve">3.2; 3.4 Cresterea eficienței energetice în clădirile publice si Reducerea numarului clădirilor publice cu risc seismic
</t>
  </si>
  <si>
    <t xml:space="preserve">OP 2, 
OS 2.1,
OS 2.4</t>
  </si>
  <si>
    <t xml:space="preserve">#045, 061</t>
  </si>
  <si>
    <t xml:space="preserve">UAT  orase, UAT Bucuresti, sectoare Bucuresti, UAT comune, institutii publice centrale sau locale, parteneriate/ADI</t>
  </si>
  <si>
    <t xml:space="preserve">3.2. Creșterea eficienței energetice în clădirile publice</t>
  </si>
  <si>
    <t xml:space="preserve">Promovarea măsurilor de eficiență energetică și reducerea emisiilor de gaze cu efect de seră</t>
  </si>
  <si>
    <t xml:space="preserve">PR Bucuresti - Ilfov</t>
  </si>
  <si>
    <t xml:space="preserve">Calitatea aerului</t>
  </si>
  <si>
    <t xml:space="preserve">3.5.Crearea, îmbunătățirea, extinderea spațiilor și infrastructurilor verzi</t>
  </si>
  <si>
    <t xml:space="preserve">Creșterea protecției și conservării naturii, a biodiversității și a infrastructurii verzi, inclusiv în zonele urbane, precum și
reducerea tuturor formelor de poluare;</t>
  </si>
  <si>
    <t xml:space="preserve">OP 2 - OS vii</t>
  </si>
  <si>
    <t xml:space="preserve">#079</t>
  </si>
  <si>
    <t xml:space="preserve">1.5. Dezvoltarea și operaționalizarea Parcului Științific și Tehnologic „Măgurele Science Park”  </t>
  </si>
  <si>
    <t xml:space="preserve">OP1 - OS (i) Dezvoltarea și creșterea capacităților de cercetare și inovare și adoptarea tehnologiilor avansate</t>
  </si>
  <si>
    <t xml:space="preserve">OP 1, OS 1.1</t>
  </si>
  <si>
    <t xml:space="preserve">#004, 008, 028</t>
  </si>
  <si>
    <t xml:space="preserve">UAT Judetul Ilfov</t>
  </si>
  <si>
    <t xml:space="preserve">5.2 Cresterea sigurantei rutiere</t>
  </si>
  <si>
    <t xml:space="preserve">OP 3 - OS ii</t>
  </si>
  <si>
    <t xml:space="preserve">#090</t>
  </si>
  <si>
    <t xml:space="preserve">UAT judet Ilfov, UAT Bucuresti, Sectoare, UAT Orase, ADI, parteneriate UATuri</t>
  </si>
  <si>
    <t xml:space="preserve">Digitalizare</t>
  </si>
  <si>
    <t xml:space="preserve">P2.Sprijin pentru digitalizarea administrației publice prin soluții digitale inovative și aplicații de tip smart city.</t>
  </si>
  <si>
    <t xml:space="preserve">Valorificarea avantajelor digitalizării, în beneficiul cetățenilor, al companiilor, al organizațiilor de
cercetare și al autorităților publice</t>
  </si>
  <si>
    <t xml:space="preserve">OP 1- OS ii</t>
  </si>
  <si>
    <t xml:space="preserve">#016</t>
  </si>
  <si>
    <t xml:space="preserve">UAT orase/municipii, subunitati UAT/sectoare Institutii publice centrale si locale, parteneriate intre acestea</t>
  </si>
  <si>
    <t xml:space="preserve">5.3.Cresterea accesibilitatii prin multimodalitate</t>
  </si>
  <si>
    <t xml:space="preserve">1.1. Sprijin pentru dezvoltarea unui model conceptual inovativ  - Proof of Concept</t>
  </si>
  <si>
    <t xml:space="preserve">#010, 001, 002, 005, 006</t>
  </si>
  <si>
    <t xml:space="preserve">1.4. Sprijin pentru clusterele de inovare în beneficiul IMM, inclusiv prin stimularea de colaborării interregionale și internaționale.</t>
  </si>
  <si>
    <t xml:space="preserve">OP 1- OS i</t>
  </si>
  <si>
    <t xml:space="preserve">#026</t>
  </si>
  <si>
    <t xml:space="preserve">microintreprinderi, IMM-uri </t>
  </si>
  <si>
    <t xml:space="preserve">1.2. Sprijin pentru dezvoltarea de produse/procese noi sau semnificativ îmbunătățite</t>
  </si>
  <si>
    <t xml:space="preserve">#010, 001, 002, 005, 006, 028</t>
  </si>
  <si>
    <t xml:space="preserve">**1.3 Sprijin pentru valorificarea potenţialului facilităților de CDI existente în strânsă legătură cu nevoile de inovare ale IMM.</t>
  </si>
  <si>
    <t xml:space="preserve">#010, 001, 002, 005, 006, 029</t>
  </si>
  <si>
    <t xml:space="preserve">obiect al modificarii de program</t>
  </si>
  <si>
    <t xml:space="preserve">1.9 Sprijin pentru creșterea competitivității IMM prin instrumente financiare</t>
  </si>
  <si>
    <t xml:space="preserve">OP 1- Os iii</t>
  </si>
  <si>
    <t xml:space="preserve">#021</t>
  </si>
  <si>
    <t xml:space="preserve">IMM-uri </t>
  </si>
  <si>
    <t xml:space="preserve">N/A</t>
  </si>
  <si>
    <t xml:space="preserve">**1.10 Sprijinirea antreprenoriatului prin dezvoltarea incubatoarelor de afaceri</t>
  </si>
  <si>
    <t xml:space="preserve">OP 1- os iii</t>
  </si>
  <si>
    <t xml:space="preserve">#025</t>
  </si>
  <si>
    <t xml:space="preserve">IMM-uri si orice alte forme legale de admnistrare a incubatoarelor</t>
  </si>
  <si>
    <t xml:space="preserve">instrumente integrate dezvoltare</t>
  </si>
  <si>
    <t xml:space="preserve">7.1. Dezvoltarea infrastructurilor de agrement, petrecerea timpului liber, sport si interactiune sociala in zonele urbane</t>
  </si>
  <si>
    <t xml:space="preserve">OP 5- OS 5.1</t>
  </si>
  <si>
    <t xml:space="preserve">7.2. Conservarea, protectia si valorificarea durabila a patrimoniului cultural si a infrastructurilor destinate activitatilor culturale in zonele urbane</t>
  </si>
  <si>
    <t xml:space="preserve">7.3. Imbunatatirea mediului urban prin regenerarea spatiilor publice</t>
  </si>
  <si>
    <t xml:space="preserve">Energie și eficientă energetice</t>
  </si>
  <si>
    <t xml:space="preserve">3.3.Actiuni pilot cladiri eficiente energetic</t>
  </si>
  <si>
    <t xml:space="preserve">OP 2 - OS i</t>
  </si>
  <si>
    <t xml:space="preserve">#043</t>
  </si>
  <si>
    <t xml:space="preserve">7.4. Dezvoltarea infrastructurilor de agrement, petrecerea timpului liber, sport si interactiune sociala in afara zonelor urbane + 
7.5. Conservarea, protectia si valorificarea durabila a patrimoniului cultural si a infrastructurilor destinate activitatilor culturale in afara zonelor urbane</t>
  </si>
  <si>
    <t xml:space="preserve">Promovarea dezvoltării locale integrate și incluzive în domeniul social, economic și al mediului, în domeniul culturii, al patrimoniului natural, al turismului durabil, precum și a securității în alte zone decât cele urbane</t>
  </si>
  <si>
    <t xml:space="preserve">OP 5, OS 5.2</t>
  </si>
  <si>
    <t xml:space="preserve">127, 166</t>
  </si>
  <si>
    <t xml:space="preserve">UAT comune, UAT Judetul Ilfov, unitati de cult, alte institutii centrale/locale cu drept de administrare/proprietate</t>
  </si>
  <si>
    <t xml:space="preserve">**1.11 Dezvoltarea competențelor în cadrul IMM pentru inovare, modernizare tehnologică, tranziție industrială, economie circulară etc.</t>
  </si>
  <si>
    <t xml:space="preserve"> Dezvoltarea competențelor pentru specializare inteligentă, tranziție industrială și antreprenoriat;</t>
  </si>
  <si>
    <t xml:space="preserve">OP 1- OS iv</t>
  </si>
  <si>
    <t xml:space="preserve">#023</t>
  </si>
  <si>
    <t xml:space="preserve">Măsuri/apeluri care fac obiect al modificării PR BI 2021-2027</t>
  </si>
  <si>
    <t xml:space="preserve"> Sprijinirea investițiilor care contribuie la obiectivele platformei STEP menționate la articolul 2 din Regulamentul (UE) 2024/795</t>
  </si>
  <si>
    <t xml:space="preserve">OP 1 - OS vi</t>
  </si>
  <si>
    <t xml:space="preserve">145a, 190, 191, 192, 193</t>
  </si>
  <si>
    <t xml:space="preserve">38 APELURI</t>
  </si>
  <si>
    <r>
      <rPr>
        <sz val="12"/>
        <rFont val="Calibri"/>
        <family val="2"/>
        <charset val="1"/>
      </rPr>
      <t xml:space="preserve">Aprobat, 
Irina Valeria Radu, 
Director General Adjunct 
</t>
    </r>
  </si>
  <si>
    <t xml:space="preserve">Sef AMPR BI</t>
  </si>
  <si>
    <t xml:space="preserve">Intocmit, </t>
  </si>
  <si>
    <t xml:space="preserve">Mihaela Ghindar, Sef DESCP</t>
  </si>
</sst>
</file>

<file path=xl/styles.xml><?xml version="1.0" encoding="utf-8"?>
<styleSheet xmlns="http://schemas.openxmlformats.org/spreadsheetml/2006/main">
  <numFmts count="9">
    <numFmt numFmtId="164" formatCode="General"/>
    <numFmt numFmtId="165" formatCode="_-* #,##0.00_-;\-* #,##0.00_-;_-* \-??_-;_-@_-"/>
    <numFmt numFmtId="166" formatCode="#,##0.00;[RED]#,##0.00"/>
    <numFmt numFmtId="167" formatCode="[$-418]mmmm\-yy;@"/>
    <numFmt numFmtId="168" formatCode="#,##0"/>
    <numFmt numFmtId="169" formatCode="dd/mm/yyyy"/>
    <numFmt numFmtId="170" formatCode="[$-418]d\ mmmm\ yyyy;@"/>
    <numFmt numFmtId="171" formatCode="dd/mmm"/>
    <numFmt numFmtId="172" formatCode="@"/>
  </numFmts>
  <fonts count="24">
    <font>
      <sz val="11"/>
      <color theme="1"/>
      <name val="Calibri"/>
      <family val="2"/>
      <charset val="1"/>
    </font>
    <font>
      <sz val="10"/>
      <name val="Arial"/>
      <family val="0"/>
    </font>
    <font>
      <sz val="10"/>
      <name val="Arial"/>
      <family val="0"/>
    </font>
    <font>
      <sz val="10"/>
      <name val="Arial"/>
      <family val="0"/>
    </font>
    <font>
      <sz val="11"/>
      <color theme="1"/>
      <name val="Calibri"/>
      <family val="2"/>
      <charset val="238"/>
    </font>
    <font>
      <sz val="11"/>
      <color theme="0"/>
      <name val="Calibri"/>
      <family val="2"/>
      <charset val="238"/>
    </font>
    <font>
      <sz val="11"/>
      <color rgb="FF9C0006"/>
      <name val="Calibri"/>
      <family val="2"/>
      <charset val="238"/>
    </font>
    <font>
      <i val="true"/>
      <sz val="11"/>
      <color rgb="FF7F7F7F"/>
      <name val="Calibri"/>
      <family val="2"/>
      <charset val="238"/>
    </font>
    <font>
      <sz val="11"/>
      <color rgb="FF006100"/>
      <name val="Calibri"/>
      <family val="2"/>
      <charset val="238"/>
    </font>
    <font>
      <b val="true"/>
      <sz val="11"/>
      <color theme="3"/>
      <name val="Calibri"/>
      <family val="2"/>
      <charset val="238"/>
    </font>
    <font>
      <sz val="11"/>
      <color rgb="FF9C5700"/>
      <name val="Calibri"/>
      <family val="2"/>
      <charset val="238"/>
    </font>
    <font>
      <sz val="11"/>
      <name val="Calibri"/>
      <family val="2"/>
      <charset val="238"/>
    </font>
    <font>
      <sz val="10"/>
      <color rgb="FF000000"/>
      <name val="Arial"/>
      <family val="2"/>
      <charset val="1"/>
    </font>
    <font>
      <sz val="18"/>
      <color theme="3"/>
      <name val="Calibri Light"/>
      <family val="2"/>
      <charset val="238"/>
    </font>
    <font>
      <sz val="11"/>
      <color rgb="FFFF0000"/>
      <name val="Calibri"/>
      <family val="2"/>
      <charset val="238"/>
    </font>
    <font>
      <sz val="10"/>
      <name val="Calibri"/>
      <family val="2"/>
      <charset val="1"/>
    </font>
    <font>
      <b val="true"/>
      <sz val="12"/>
      <name val="Calibri"/>
      <family val="2"/>
      <charset val="1"/>
    </font>
    <font>
      <b val="true"/>
      <sz val="11"/>
      <name val="Trebuchet MS"/>
      <family val="2"/>
      <charset val="238"/>
    </font>
    <font>
      <sz val="10"/>
      <name val="Trebuchet MS"/>
      <family val="2"/>
      <charset val="1"/>
    </font>
    <font>
      <b val="true"/>
      <sz val="10"/>
      <name val="Trebuchet MS"/>
      <family val="2"/>
      <charset val="1"/>
    </font>
    <font>
      <sz val="12"/>
      <name val="Calibri"/>
      <family val="2"/>
      <charset val="1"/>
    </font>
    <font>
      <sz val="11"/>
      <name val="Calibri"/>
      <family val="2"/>
      <charset val="1"/>
    </font>
    <font>
      <sz val="10"/>
      <name val="Arial"/>
      <family val="2"/>
    </font>
    <font>
      <sz val="9"/>
      <color rgb="FF000000"/>
      <name val="Tahoma"/>
      <family val="2"/>
      <charset val="1"/>
    </font>
  </fonts>
  <fills count="31">
    <fill>
      <patternFill patternType="none"/>
    </fill>
    <fill>
      <patternFill patternType="gray125"/>
    </fill>
    <fill>
      <patternFill patternType="solid">
        <fgColor theme="4" tint="0.7999"/>
        <bgColor rgb="FFDEEBF7"/>
      </patternFill>
    </fill>
    <fill>
      <patternFill patternType="solid">
        <fgColor theme="5" tint="0.7999"/>
        <bgColor rgb="FFFFF2CC"/>
      </patternFill>
    </fill>
    <fill>
      <patternFill patternType="solid">
        <fgColor theme="6" tint="0.7999"/>
        <bgColor rgb="FFDEEBF7"/>
      </patternFill>
    </fill>
    <fill>
      <patternFill patternType="solid">
        <fgColor theme="7" tint="0.7999"/>
        <bgColor rgb="FFFFFFCC"/>
      </patternFill>
    </fill>
    <fill>
      <patternFill patternType="solid">
        <fgColor theme="8" tint="0.7999"/>
        <bgColor rgb="FFDAE3F3"/>
      </patternFill>
    </fill>
    <fill>
      <patternFill patternType="solid">
        <fgColor theme="9" tint="0.7999"/>
        <bgColor rgb="FFEDEDED"/>
      </patternFill>
    </fill>
    <fill>
      <patternFill patternType="solid">
        <fgColor theme="4" tint="0.5999"/>
        <bgColor rgb="FF9DC3E6"/>
      </patternFill>
    </fill>
    <fill>
      <patternFill patternType="solid">
        <fgColor theme="5" tint="0.5999"/>
        <bgColor rgb="FFFFC7CE"/>
      </patternFill>
    </fill>
    <fill>
      <patternFill patternType="solid">
        <fgColor theme="6" tint="0.5999"/>
        <bgColor rgb="FFDAE3F3"/>
      </patternFill>
    </fill>
    <fill>
      <patternFill patternType="solid">
        <fgColor theme="7" tint="0.5999"/>
        <bgColor rgb="FFFFEB9C"/>
      </patternFill>
    </fill>
    <fill>
      <patternFill patternType="solid">
        <fgColor theme="8" tint="0.5999"/>
        <bgColor rgb="FFB4C7E7"/>
      </patternFill>
    </fill>
    <fill>
      <patternFill patternType="solid">
        <fgColor theme="9" tint="0.5999"/>
        <bgColor rgb="FFC6EFCE"/>
      </patternFill>
    </fill>
    <fill>
      <patternFill patternType="solid">
        <fgColor theme="4" tint="0.3999"/>
        <bgColor rgb="FF9DC3E6"/>
      </patternFill>
    </fill>
    <fill>
      <patternFill patternType="solid">
        <fgColor theme="5" tint="0.3999"/>
        <bgColor rgb="FFF8CBAD"/>
      </patternFill>
    </fill>
    <fill>
      <patternFill patternType="solid">
        <fgColor theme="6" tint="0.3999"/>
        <bgColor rgb="FFB4C7E7"/>
      </patternFill>
    </fill>
    <fill>
      <patternFill patternType="solid">
        <fgColor theme="7" tint="0.3999"/>
        <bgColor rgb="FFFFE699"/>
      </patternFill>
    </fill>
    <fill>
      <patternFill patternType="solid">
        <fgColor theme="8" tint="0.3999"/>
        <bgColor rgb="FFB4C7E7"/>
      </patternFill>
    </fill>
    <fill>
      <patternFill patternType="solid">
        <fgColor theme="9" tint="0.3999"/>
        <bgColor rgb="FFC5E0B4"/>
      </patternFill>
    </fill>
    <fill>
      <patternFill patternType="solid">
        <fgColor theme="4"/>
        <bgColor rgb="FF5B9BD5"/>
      </patternFill>
    </fill>
    <fill>
      <patternFill patternType="solid">
        <fgColor theme="5"/>
        <bgColor rgb="FFF4B183"/>
      </patternFill>
    </fill>
    <fill>
      <patternFill patternType="solid">
        <fgColor theme="6"/>
        <bgColor rgb="FFB2B2B2"/>
      </patternFill>
    </fill>
    <fill>
      <patternFill patternType="solid">
        <fgColor theme="7"/>
        <bgColor rgb="FFFFD966"/>
      </patternFill>
    </fill>
    <fill>
      <patternFill patternType="solid">
        <fgColor theme="8"/>
        <bgColor rgb="FF8FAADC"/>
      </patternFill>
    </fill>
    <fill>
      <patternFill patternType="solid">
        <fgColor theme="9"/>
        <bgColor rgb="FF7F7F7F"/>
      </patternFill>
    </fill>
    <fill>
      <patternFill patternType="solid">
        <fgColor rgb="FFFFC7CE"/>
        <bgColor rgb="FFF8CBAD"/>
      </patternFill>
    </fill>
    <fill>
      <patternFill patternType="solid">
        <fgColor rgb="FFC6EFCE"/>
        <bgColor rgb="FFC5E0B4"/>
      </patternFill>
    </fill>
    <fill>
      <patternFill patternType="solid">
        <fgColor rgb="FFFFEB9C"/>
        <bgColor rgb="FFFFE699"/>
      </patternFill>
    </fill>
    <fill>
      <patternFill patternType="solid">
        <fgColor rgb="FFFFFFCC"/>
        <bgColor rgb="FFFFF2CC"/>
      </patternFill>
    </fill>
    <fill>
      <patternFill patternType="solid">
        <fgColor theme="0"/>
        <bgColor rgb="FFFFFFCC"/>
      </patternFill>
    </fill>
  </fills>
  <borders count="5">
    <border diagonalUp="false" diagonalDown="false">
      <left/>
      <right/>
      <top/>
      <bottom/>
      <diagonal/>
    </border>
    <border diagonalUp="false" diagonalDown="false">
      <left style="thin">
        <color rgb="FFB2B2B2"/>
      </left>
      <right style="thin">
        <color rgb="FFB2B2B2"/>
      </right>
      <top style="thin">
        <color rgb="FFB2B2B2"/>
      </top>
      <bottom style="thin">
        <color rgb="FFB2B2B2"/>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style="thin"/>
      <top/>
      <bottom style="thin"/>
      <diagonal/>
    </border>
  </borders>
  <cellStyleXfs count="6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4" fillId="12" borderId="0" applyFont="true" applyBorder="false" applyAlignment="true" applyProtection="false">
      <alignment horizontal="general" vertical="bottom" textRotation="0" wrapText="false" indent="0" shrinkToFit="false"/>
    </xf>
    <xf numFmtId="164" fontId="4" fillId="13" borderId="0" applyFont="true" applyBorder="false" applyAlignment="true" applyProtection="false">
      <alignment horizontal="general" vertical="bottom" textRotation="0" wrapText="false" indent="0" shrinkToFit="false"/>
    </xf>
    <xf numFmtId="164" fontId="4" fillId="14" borderId="0" applyFont="true" applyBorder="false" applyAlignment="true" applyProtection="false">
      <alignment horizontal="general" vertical="bottom" textRotation="0" wrapText="false" indent="0" shrinkToFit="false"/>
    </xf>
    <xf numFmtId="164" fontId="4" fillId="15" borderId="0" applyFont="true" applyBorder="false" applyAlignment="true" applyProtection="false">
      <alignment horizontal="general" vertical="bottom" textRotation="0" wrapText="false" indent="0" shrinkToFit="false"/>
    </xf>
    <xf numFmtId="164" fontId="4" fillId="16" borderId="0" applyFont="true" applyBorder="false" applyAlignment="true" applyProtection="false">
      <alignment horizontal="general" vertical="bottom" textRotation="0" wrapText="false" indent="0" shrinkToFit="false"/>
    </xf>
    <xf numFmtId="164" fontId="4" fillId="17" borderId="0" applyFont="true" applyBorder="false" applyAlignment="true" applyProtection="false">
      <alignment horizontal="general" vertical="bottom" textRotation="0" wrapText="false" indent="0" shrinkToFit="false"/>
    </xf>
    <xf numFmtId="164" fontId="4" fillId="18" borderId="0" applyFont="true" applyBorder="false" applyAlignment="true" applyProtection="false">
      <alignment horizontal="general" vertical="bottom" textRotation="0" wrapText="false" indent="0" shrinkToFit="false"/>
    </xf>
    <xf numFmtId="164" fontId="4" fillId="19" borderId="0" applyFont="true" applyBorder="false" applyAlignment="true" applyProtection="false">
      <alignment horizontal="general" vertical="bottom" textRotation="0" wrapText="false" indent="0" shrinkToFit="false"/>
    </xf>
    <xf numFmtId="164" fontId="5" fillId="20" borderId="0" applyFont="true" applyBorder="false" applyAlignment="true" applyProtection="false">
      <alignment horizontal="general" vertical="bottom" textRotation="0" wrapText="false" indent="0" shrinkToFit="false"/>
    </xf>
    <xf numFmtId="164" fontId="5" fillId="21" borderId="0" applyFont="true" applyBorder="false" applyAlignment="true" applyProtection="false">
      <alignment horizontal="general" vertical="bottom" textRotation="0" wrapText="false" indent="0" shrinkToFit="false"/>
    </xf>
    <xf numFmtId="164" fontId="5" fillId="22" borderId="0" applyFont="true" applyBorder="false" applyAlignment="true" applyProtection="false">
      <alignment horizontal="general" vertical="bottom" textRotation="0" wrapText="false" indent="0" shrinkToFit="false"/>
    </xf>
    <xf numFmtId="164" fontId="5" fillId="23" borderId="0" applyFont="true" applyBorder="false" applyAlignment="true" applyProtection="false">
      <alignment horizontal="general" vertical="bottom" textRotation="0" wrapText="false" indent="0" shrinkToFit="false"/>
    </xf>
    <xf numFmtId="164" fontId="5" fillId="24" borderId="0" applyFont="true" applyBorder="false" applyAlignment="true" applyProtection="false">
      <alignment horizontal="general" vertical="bottom" textRotation="0" wrapText="false" indent="0" shrinkToFit="false"/>
    </xf>
    <xf numFmtId="164" fontId="5" fillId="25" borderId="0" applyFont="true" applyBorder="false" applyAlignment="true" applyProtection="false">
      <alignment horizontal="general" vertical="bottom" textRotation="0" wrapText="false" indent="0" shrinkToFit="false"/>
    </xf>
    <xf numFmtId="164" fontId="6" fillId="26"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7" fillId="0" borderId="0" applyFont="true" applyBorder="false" applyAlignment="true" applyProtection="false">
      <alignment horizontal="general" vertical="bottom" textRotation="0" wrapText="false" indent="0" shrinkToFit="false"/>
    </xf>
    <xf numFmtId="164" fontId="8" fillId="27"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10" fillId="28"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29" borderId="1" applyFont="true" applyBorder="tru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0" borderId="0" applyFont="true" applyBorder="false" applyAlignment="true" applyProtection="false">
      <alignment horizontal="general" vertical="bottom" textRotation="0" wrapText="false" indent="0" shrinkToFit="false"/>
    </xf>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6" fontId="15" fillId="0" borderId="0" xfId="0" applyFont="true" applyBorder="false" applyAlignment="false" applyProtection="false">
      <alignment horizontal="general" vertical="bottom" textRotation="0" wrapText="false" indent="0" shrinkToFit="false"/>
      <protection locked="true" hidden="false"/>
    </xf>
    <xf numFmtId="167"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false" applyAlignment="true" applyProtection="false">
      <alignment horizontal="general" vertical="top" textRotation="0" wrapText="false" indent="0" shrinkToFit="false"/>
      <protection locked="true" hidden="false"/>
    </xf>
    <xf numFmtId="164" fontId="17" fillId="30" borderId="2" xfId="0" applyFont="true" applyBorder="true" applyAlignment="true" applyProtection="false">
      <alignment horizontal="center" vertical="center" textRotation="0" wrapText="true" indent="0" shrinkToFit="false"/>
      <protection locked="true" hidden="false"/>
    </xf>
    <xf numFmtId="166" fontId="17" fillId="30" borderId="2" xfId="0" applyFont="true" applyBorder="true" applyAlignment="true" applyProtection="false">
      <alignment horizontal="center" vertical="center" textRotation="0" wrapText="true" indent="0" shrinkToFit="false"/>
      <protection locked="true" hidden="false"/>
    </xf>
    <xf numFmtId="168" fontId="17" fillId="30" borderId="2" xfId="0" applyFont="true" applyBorder="true" applyAlignment="true" applyProtection="false">
      <alignment horizontal="center" vertical="center" textRotation="0" wrapText="true" indent="0" shrinkToFit="false"/>
      <protection locked="true" hidden="false"/>
    </xf>
    <xf numFmtId="169" fontId="17" fillId="30" borderId="2" xfId="0" applyFont="true" applyBorder="true" applyAlignment="true" applyProtection="false">
      <alignment horizontal="center" vertical="center" textRotation="0" wrapText="true" indent="0" shrinkToFit="false"/>
      <protection locked="true" hidden="false"/>
    </xf>
    <xf numFmtId="167" fontId="17" fillId="30" borderId="2" xfId="0" applyFont="true" applyBorder="true" applyAlignment="true" applyProtection="false">
      <alignment horizontal="center" vertical="top" textRotation="0" wrapText="true" indent="0" shrinkToFit="false"/>
      <protection locked="true" hidden="false"/>
    </xf>
    <xf numFmtId="169" fontId="17" fillId="30" borderId="2" xfId="0" applyFont="true" applyBorder="true" applyAlignment="true" applyProtection="false">
      <alignment horizontal="center" vertical="top" textRotation="0" wrapText="true" indent="0" shrinkToFit="false"/>
      <protection locked="true" hidden="false"/>
    </xf>
    <xf numFmtId="164" fontId="15" fillId="0" borderId="3" xfId="0" applyFont="true" applyBorder="true" applyAlignment="true" applyProtection="false">
      <alignment horizontal="center" vertical="bottom" textRotation="0" wrapText="false" indent="0" shrinkToFit="false"/>
      <protection locked="true" hidden="false"/>
    </xf>
    <xf numFmtId="164" fontId="18" fillId="30" borderId="4" xfId="0" applyFont="true" applyBorder="true" applyAlignment="true" applyProtection="false">
      <alignment horizontal="center" vertical="center" textRotation="0" wrapText="false" indent="0" shrinkToFit="false"/>
      <protection locked="true" hidden="false"/>
    </xf>
    <xf numFmtId="164" fontId="18" fillId="30" borderId="4" xfId="0" applyFont="true" applyBorder="true" applyAlignment="true" applyProtection="false">
      <alignment horizontal="center" vertical="center" textRotation="0" wrapText="true" indent="0" shrinkToFit="false"/>
      <protection locked="true" hidden="false"/>
    </xf>
    <xf numFmtId="164" fontId="18" fillId="30" borderId="4" xfId="0" applyFont="true" applyBorder="true" applyAlignment="true" applyProtection="false">
      <alignment horizontal="left" vertical="center" textRotation="0" wrapText="true" indent="0" shrinkToFit="false"/>
      <protection locked="true" hidden="false"/>
    </xf>
    <xf numFmtId="166" fontId="18" fillId="30" borderId="4" xfId="0" applyFont="true" applyBorder="true" applyAlignment="true" applyProtection="false">
      <alignment horizontal="center" vertical="center" textRotation="0" wrapText="false" indent="0" shrinkToFit="false"/>
      <protection locked="true" hidden="false"/>
    </xf>
    <xf numFmtId="168" fontId="18" fillId="30" borderId="4" xfId="0" applyFont="true" applyBorder="true" applyAlignment="true" applyProtection="false">
      <alignment horizontal="center" vertical="center" textRotation="0" wrapText="false" indent="0" shrinkToFit="false"/>
      <protection locked="true" hidden="false"/>
    </xf>
    <xf numFmtId="170" fontId="18" fillId="30" borderId="4" xfId="0" applyFont="true" applyBorder="true" applyAlignment="true" applyProtection="false">
      <alignment horizontal="center" vertical="center" textRotation="0" wrapText="false" indent="0" shrinkToFit="false"/>
      <protection locked="true" hidden="false"/>
    </xf>
    <xf numFmtId="167" fontId="18" fillId="30" borderId="4" xfId="0" applyFont="true" applyBorder="true" applyAlignment="true" applyProtection="false">
      <alignment horizontal="center" vertical="center" textRotation="0" wrapText="false" indent="0" shrinkToFit="false"/>
      <protection locked="true" hidden="false"/>
    </xf>
    <xf numFmtId="164" fontId="18" fillId="30" borderId="2" xfId="0" applyFont="true" applyBorder="true" applyAlignment="true" applyProtection="false">
      <alignment horizontal="center" vertical="center" textRotation="0" wrapText="false" indent="0" shrinkToFit="false"/>
      <protection locked="true" hidden="false"/>
    </xf>
    <xf numFmtId="164" fontId="18" fillId="30" borderId="2" xfId="0" applyFont="true" applyBorder="true" applyAlignment="true" applyProtection="false">
      <alignment horizontal="center" vertical="center" textRotation="0" wrapText="true" indent="0" shrinkToFit="false"/>
      <protection locked="true" hidden="false"/>
    </xf>
    <xf numFmtId="164" fontId="18" fillId="30" borderId="2" xfId="0" applyFont="true" applyBorder="true" applyAlignment="true" applyProtection="false">
      <alignment horizontal="left" vertical="center" textRotation="0" wrapText="true" indent="0" shrinkToFit="false"/>
      <protection locked="true" hidden="false"/>
    </xf>
    <xf numFmtId="166" fontId="18" fillId="30" borderId="2" xfId="0" applyFont="true" applyBorder="true" applyAlignment="true" applyProtection="false">
      <alignment horizontal="center" vertical="center" textRotation="0" wrapText="false" indent="0" shrinkToFit="false"/>
      <protection locked="true" hidden="false"/>
    </xf>
    <xf numFmtId="168" fontId="18" fillId="30" borderId="2" xfId="0" applyFont="true" applyBorder="true" applyAlignment="true" applyProtection="false">
      <alignment horizontal="center" vertical="center" textRotation="0" wrapText="false" indent="0" shrinkToFit="false"/>
      <protection locked="true" hidden="false"/>
    </xf>
    <xf numFmtId="170" fontId="18" fillId="30" borderId="2" xfId="0" applyFont="true" applyBorder="true" applyAlignment="true" applyProtection="false">
      <alignment horizontal="center" vertical="center" textRotation="0" wrapText="false" indent="0" shrinkToFit="false"/>
      <protection locked="true" hidden="false"/>
    </xf>
    <xf numFmtId="167" fontId="18" fillId="30" borderId="2" xfId="0" applyFont="true" applyBorder="true" applyAlignment="true" applyProtection="false">
      <alignment horizontal="center" vertical="center" textRotation="0" wrapText="false" indent="0" shrinkToFit="false"/>
      <protection locked="true" hidden="false"/>
    </xf>
    <xf numFmtId="167" fontId="18" fillId="30" borderId="2" xfId="0" applyFont="true" applyBorder="true" applyAlignment="true" applyProtection="false">
      <alignment horizontal="center" vertical="center" textRotation="0" wrapText="true" indent="0" shrinkToFit="false"/>
      <protection locked="true" hidden="false"/>
    </xf>
    <xf numFmtId="166" fontId="18" fillId="30" borderId="2" xfId="57" applyFont="true" applyBorder="true" applyAlignment="true" applyProtection="false">
      <alignment horizontal="center" vertical="center" textRotation="0" wrapText="false" indent="0" shrinkToFit="false"/>
      <protection locked="true" hidden="false"/>
    </xf>
    <xf numFmtId="164" fontId="18" fillId="30" borderId="0" xfId="0" applyFont="true" applyBorder="false" applyAlignment="true" applyProtection="false">
      <alignment horizontal="center" vertical="center" textRotation="0" wrapText="true" indent="0" shrinkToFit="false"/>
      <protection locked="true" hidden="false"/>
    </xf>
    <xf numFmtId="167" fontId="19" fillId="30" borderId="2" xfId="0" applyFont="true" applyBorder="true" applyAlignment="true" applyProtection="false">
      <alignment horizontal="center" vertical="center" textRotation="0" wrapText="false" indent="0" shrinkToFit="false"/>
      <protection locked="true" hidden="false"/>
    </xf>
    <xf numFmtId="171" fontId="18" fillId="30" borderId="2" xfId="0" applyFont="true" applyBorder="true" applyAlignment="true" applyProtection="false">
      <alignment horizontal="left" vertical="center" textRotation="0" wrapText="true" indent="0" shrinkToFit="false"/>
      <protection locked="true" hidden="false"/>
    </xf>
    <xf numFmtId="171" fontId="18" fillId="30" borderId="2" xfId="0" applyFont="true" applyBorder="true" applyAlignment="true" applyProtection="false">
      <alignment horizontal="center" vertical="center" textRotation="0" wrapText="true" indent="0" shrinkToFit="false"/>
      <protection locked="true" hidden="false"/>
    </xf>
    <xf numFmtId="172" fontId="18" fillId="30" borderId="2" xfId="0" applyFont="true" applyBorder="true" applyAlignment="true" applyProtection="false">
      <alignment horizontal="left" vertical="center" textRotation="0" wrapText="true" indent="0" shrinkToFit="false"/>
      <protection locked="true" hidden="false"/>
    </xf>
    <xf numFmtId="164" fontId="19" fillId="30" borderId="2" xfId="0" applyFont="true" applyBorder="true" applyAlignment="true" applyProtection="false">
      <alignment horizontal="center" vertical="center" textRotation="0" wrapText="false" indent="0" shrinkToFit="false"/>
      <protection locked="true" hidden="false"/>
    </xf>
    <xf numFmtId="164" fontId="19" fillId="30" borderId="2" xfId="0" applyFont="true" applyBorder="true" applyAlignment="true" applyProtection="false">
      <alignment horizontal="center" vertical="center" textRotation="0" wrapText="true" indent="0" shrinkToFit="false"/>
      <protection locked="true" hidden="false"/>
    </xf>
    <xf numFmtId="164" fontId="19" fillId="30" borderId="2" xfId="0" applyFont="true" applyBorder="true" applyAlignment="true" applyProtection="false">
      <alignment horizontal="left" vertical="center" textRotation="0" wrapText="false" indent="0" shrinkToFit="false"/>
      <protection locked="true" hidden="false"/>
    </xf>
    <xf numFmtId="166" fontId="19" fillId="30" borderId="2" xfId="0" applyFont="true" applyBorder="true" applyAlignment="true" applyProtection="false">
      <alignment horizontal="center" vertical="center" textRotation="0" wrapText="false" indent="0" shrinkToFit="false"/>
      <protection locked="true" hidden="false"/>
    </xf>
    <xf numFmtId="168" fontId="19" fillId="30" borderId="2" xfId="0" applyFont="true" applyBorder="true" applyAlignment="true" applyProtection="false">
      <alignment horizontal="center" vertical="center" textRotation="0" wrapText="false" indent="0" shrinkToFit="false"/>
      <protection locked="true" hidden="false"/>
    </xf>
    <xf numFmtId="164" fontId="19" fillId="30" borderId="0" xfId="0" applyFont="true" applyBorder="true" applyAlignment="true" applyProtection="false">
      <alignment horizontal="center" vertical="center" textRotation="0" wrapText="false" indent="0" shrinkToFit="false"/>
      <protection locked="true" hidden="false"/>
    </xf>
    <xf numFmtId="164" fontId="18" fillId="30" borderId="0" xfId="0" applyFont="true" applyBorder="true" applyAlignment="true" applyProtection="false">
      <alignment horizontal="center" vertical="center" textRotation="0" wrapText="false" indent="0" shrinkToFit="false"/>
      <protection locked="true" hidden="false"/>
    </xf>
    <xf numFmtId="164" fontId="19" fillId="30" borderId="0" xfId="0" applyFont="true" applyBorder="true" applyAlignment="true" applyProtection="false">
      <alignment horizontal="left" vertical="center" textRotation="0" wrapText="false" indent="0" shrinkToFit="false"/>
      <protection locked="true" hidden="false"/>
    </xf>
    <xf numFmtId="166" fontId="19" fillId="30" borderId="0" xfId="0" applyFont="true" applyBorder="true" applyAlignment="true" applyProtection="false">
      <alignment horizontal="center" vertical="center" textRotation="0" wrapText="false" indent="0" shrinkToFit="false"/>
      <protection locked="true" hidden="false"/>
    </xf>
    <xf numFmtId="168" fontId="19" fillId="30" borderId="0" xfId="0" applyFont="true" applyBorder="true" applyAlignment="true" applyProtection="false">
      <alignment horizontal="center" vertical="center" textRotation="0" wrapText="false" indent="0" shrinkToFit="false"/>
      <protection locked="true" hidden="false"/>
    </xf>
    <xf numFmtId="167" fontId="19" fillId="30" borderId="0" xfId="0" applyFont="true" applyBorder="true" applyAlignment="true" applyProtection="false">
      <alignment horizontal="center" vertical="center" textRotation="0" wrapText="false" indent="0" shrinkToFit="false"/>
      <protection locked="true" hidden="false"/>
    </xf>
    <xf numFmtId="164" fontId="20" fillId="0" borderId="0" xfId="0" applyFont="true" applyBorder="true" applyAlignment="true" applyProtection="false">
      <alignment horizontal="left" vertical="top" textRotation="0" wrapText="true" indent="0" shrinkToFit="false"/>
      <protection locked="true" hidden="false"/>
    </xf>
    <xf numFmtId="168" fontId="15"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top" textRotation="0" wrapText="fals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cellXfs>
  <cellStyles count="47">
    <cellStyle name="Normal" xfId="0" builtinId="0"/>
    <cellStyle name="Comma" xfId="15" builtinId="3"/>
    <cellStyle name="Comma [0]" xfId="16" builtinId="6"/>
    <cellStyle name="Currency" xfId="17" builtinId="4"/>
    <cellStyle name="Currency [0]" xfId="18" builtinId="7"/>
    <cellStyle name="Percent" xfId="19" builtinId="5"/>
    <cellStyle name="20% - Accent1 2" xfId="20"/>
    <cellStyle name="20% - Accent2 2" xfId="21"/>
    <cellStyle name="20% - Accent3 2" xfId="22"/>
    <cellStyle name="20% - Accent4 2" xfId="23"/>
    <cellStyle name="20% - Accent5 2" xfId="24"/>
    <cellStyle name="20% - Accent6 2" xfId="25"/>
    <cellStyle name="40% - Accent1 2" xfId="26"/>
    <cellStyle name="40% - Accent2 2" xfId="27"/>
    <cellStyle name="40% - Accent3 2" xfId="28"/>
    <cellStyle name="40% - Accent4 2" xfId="29"/>
    <cellStyle name="40% - Accent5 2" xfId="30"/>
    <cellStyle name="40% - Accent6 2" xfId="31"/>
    <cellStyle name="60% - Accent1 2" xfId="32"/>
    <cellStyle name="60% - Accent2 2" xfId="33"/>
    <cellStyle name="60% - Accent3 2" xfId="34"/>
    <cellStyle name="60% - Accent4 2" xfId="35"/>
    <cellStyle name="60% - Accent5 2" xfId="36"/>
    <cellStyle name="60% - Accent6 2" xfId="37"/>
    <cellStyle name="Accent1 2" xfId="38"/>
    <cellStyle name="Accent2 2" xfId="39"/>
    <cellStyle name="Accent3 2" xfId="40"/>
    <cellStyle name="Accent4 2" xfId="41"/>
    <cellStyle name="Accent5 2" xfId="42"/>
    <cellStyle name="Accent6 2" xfId="43"/>
    <cellStyle name="Bad 2" xfId="44"/>
    <cellStyle name="Comma 2" xfId="45"/>
    <cellStyle name="Comma 3" xfId="46"/>
    <cellStyle name="Comma 4" xfId="47"/>
    <cellStyle name="Explanatory Text 2" xfId="48"/>
    <cellStyle name="Good 2" xfId="49"/>
    <cellStyle name="Heading 4 2" xfId="50"/>
    <cellStyle name="Neutral 2" xfId="51"/>
    <cellStyle name="Normal 2" xfId="52"/>
    <cellStyle name="Normal 2 2" xfId="53"/>
    <cellStyle name="Normal 3" xfId="54"/>
    <cellStyle name="Normal 4" xfId="55"/>
    <cellStyle name="Normal 5" xfId="56"/>
    <cellStyle name="Normal 6" xfId="57"/>
    <cellStyle name="Note 2" xfId="58"/>
    <cellStyle name="Title 2" xfId="59"/>
    <cellStyle name="Warning Text 2" xfId="60"/>
  </cellStyles>
  <dxfs count="2">
    <dxf>
      <fill>
        <patternFill patternType="solid">
          <fgColor rgb="FFFFFFFF"/>
          <bgColor rgb="FF000000"/>
        </patternFill>
      </fill>
    </dxf>
    <dxf>
      <fill>
        <patternFill patternType="solid">
          <bgColor rgb="FF000000"/>
        </patternFill>
      </fill>
    </dxf>
  </dxfs>
  <colors>
    <indexedColors>
      <rgbColor rgb="FF000000"/>
      <rgbColor rgb="FFFFFFFF"/>
      <rgbColor rgb="FFFF0000"/>
      <rgbColor rgb="FFFFF2CC"/>
      <rgbColor rgb="FF0000FF"/>
      <rgbColor rgb="FFFFD966"/>
      <rgbColor rgb="FFFF00FF"/>
      <rgbColor rgb="FFDBDBDB"/>
      <rgbColor rgb="FF9C0006"/>
      <rgbColor rgb="FF006100"/>
      <rgbColor rgb="FF000080"/>
      <rgbColor rgb="FFB4C7E7"/>
      <rgbColor rgb="FF800080"/>
      <rgbColor rgb="FF008080"/>
      <rgbColor rgb="FFC9C9C9"/>
      <rgbColor rgb="FF7F7F7F"/>
      <rgbColor rgb="FF8FAADC"/>
      <rgbColor rgb="FFFBE5D6"/>
      <rgbColor rgb="FFFFFFCC"/>
      <rgbColor rgb="FFDEEBF7"/>
      <rgbColor rgb="FF660066"/>
      <rgbColor rgb="FFFFC7CE"/>
      <rgbColor rgb="FF0066CC"/>
      <rgbColor rgb="FFBDD7EE"/>
      <rgbColor rgb="FF000080"/>
      <rgbColor rgb="FFFF00FF"/>
      <rgbColor rgb="FFFFE699"/>
      <rgbColor rgb="FFEDEDED"/>
      <rgbColor rgb="FF800080"/>
      <rgbColor rgb="FF800000"/>
      <rgbColor rgb="FF008080"/>
      <rgbColor rgb="FF0000FF"/>
      <rgbColor rgb="FFDAE3F3"/>
      <rgbColor rgb="FFE2F0D9"/>
      <rgbColor rgb="FFC6EFCE"/>
      <rgbColor rgb="FFFFEB9C"/>
      <rgbColor rgb="FF9DC3E6"/>
      <rgbColor rgb="FFF4B183"/>
      <rgbColor rgb="FFB2B2B2"/>
      <rgbColor rgb="FFF8CBAD"/>
      <rgbColor rgb="FF4472C4"/>
      <rgbColor rgb="FF5B9BD5"/>
      <rgbColor rgb="FFA9D18E"/>
      <rgbColor rgb="FFFFC000"/>
      <rgbColor rgb="FFC5E0B4"/>
      <rgbColor rgb="FFED7D31"/>
      <rgbColor rgb="FF44546A"/>
      <rgbColor rgb="FFA5A5A5"/>
      <rgbColor rgb="FF003366"/>
      <rgbColor rgb="FF70AD47"/>
      <rgbColor rgb="FF003300"/>
      <rgbColor rgb="FF333300"/>
      <rgbColor rgb="FF9C57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X:/CE%20-%20PROGRAM/Apeluri/14.03.2025_estimari%20implementare%20PR%20Bi%20in%202025.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alendar CA CB"/>
      <sheetName val="calendar cu CI"/>
      <sheetName val="13.01.25_CE"/>
      <sheetName val="04.02"/>
      <sheetName val="27.02"/>
      <sheetName val="24.04"/>
      <sheetName val="MTR"/>
      <sheetName val="CA CB"/>
      <sheetName val="centralizator P supractr"/>
      <sheetName val="etapizate"/>
      <sheetName val="CAsupractr_04.25"/>
      <sheetName val="CAsupractr_03.25"/>
      <sheetName val="tip proiecte"/>
    </sheetNames>
    <sheetDataSet>
      <sheetData sheetId="0">
        <row r="5">
          <cell r="K5">
            <v>26746356.3830127</v>
          </cell>
        </row>
        <row r="8">
          <cell r="K8">
            <v>64786988.29</v>
          </cell>
        </row>
        <row r="9">
          <cell r="K9">
            <v>64786988.29</v>
          </cell>
        </row>
        <row r="10">
          <cell r="K10">
            <v>51196254.74</v>
          </cell>
        </row>
        <row r="13">
          <cell r="K13">
            <v>6588320.26</v>
          </cell>
        </row>
        <row r="14">
          <cell r="K14">
            <v>1344430.4</v>
          </cell>
        </row>
        <row r="15">
          <cell r="K15">
            <v>4821648.4</v>
          </cell>
        </row>
        <row r="16">
          <cell r="K16">
            <v>3503766.62</v>
          </cell>
        </row>
        <row r="17">
          <cell r="K17">
            <v>8361128.84</v>
          </cell>
        </row>
        <row r="18">
          <cell r="K18">
            <v>1269493.71</v>
          </cell>
        </row>
        <row r="21">
          <cell r="K21">
            <v>1955800.96</v>
          </cell>
        </row>
        <row r="22">
          <cell r="K22">
            <v>29357349.33</v>
          </cell>
        </row>
        <row r="25">
          <cell r="K25">
            <v>21524259.15</v>
          </cell>
        </row>
        <row r="26">
          <cell r="K26">
            <v>3224735.6</v>
          </cell>
        </row>
        <row r="27">
          <cell r="K27">
            <v>12097926.74</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2:W55"/>
  <sheetViews>
    <sheetView showFormulas="false" showGridLines="true" showRowColHeaders="true" showZeros="true" rightToLeft="false" tabSelected="true" showOutlineSymbols="true" defaultGridColor="true" view="normal" topLeftCell="A1" colorId="64" zoomScale="70" zoomScaleNormal="70" zoomScalePageLayoutView="47" workbookViewId="0">
      <selection pane="topLeft" activeCell="M22" activeCellId="0" sqref="M22"/>
    </sheetView>
  </sheetViews>
  <sheetFormatPr defaultColWidth="8.82421875" defaultRowHeight="12.75" zeroHeight="false" outlineLevelRow="0" outlineLevelCol="0"/>
  <cols>
    <col collapsed="false" customWidth="true" hidden="false" outlineLevel="0" max="1" min="1" style="1" width="6.82"/>
    <col collapsed="false" customWidth="true" hidden="false" outlineLevel="0" max="3" min="2" style="1" width="18.82"/>
    <col collapsed="false" customWidth="true" hidden="false" outlineLevel="0" max="4" min="4" style="1" width="24.73"/>
    <col collapsed="false" customWidth="true" hidden="false" outlineLevel="0" max="5" min="5" style="2" width="40"/>
    <col collapsed="false" customWidth="true" hidden="true" outlineLevel="0" max="6" min="6" style="1" width="48.18"/>
    <col collapsed="false" customWidth="true" hidden="true" outlineLevel="0" max="7" min="7" style="1" width="17"/>
    <col collapsed="false" customWidth="true" hidden="true" outlineLevel="0" max="8" min="8" style="1" width="14.73"/>
    <col collapsed="false" customWidth="true" hidden="true" outlineLevel="0" max="9" min="9" style="1" width="18.82"/>
    <col collapsed="false" customWidth="true" hidden="false" outlineLevel="0" max="10" min="10" style="3" width="18.82"/>
    <col collapsed="false" customWidth="true" hidden="false" outlineLevel="0" max="11" min="11" style="1" width="18.18"/>
    <col collapsed="false" customWidth="true" hidden="false" outlineLevel="0" max="12" min="12" style="1" width="12"/>
    <col collapsed="false" customWidth="true" hidden="false" outlineLevel="0" max="13" min="13" style="1" width="24.54"/>
    <col collapsed="false" customWidth="true" hidden="false" outlineLevel="0" max="14" min="14" style="1" width="14.82"/>
    <col collapsed="false" customWidth="true" hidden="false" outlineLevel="0" max="17" min="15" style="1" width="19.18"/>
    <col collapsed="false" customWidth="true" hidden="false" outlineLevel="0" max="19" min="18" style="1" width="17.27"/>
    <col collapsed="false" customWidth="true" hidden="false" outlineLevel="0" max="20" min="20" style="4" width="17.27"/>
    <col collapsed="false" customWidth="true" hidden="false" outlineLevel="0" max="21" min="21" style="1" width="17"/>
    <col collapsed="false" customWidth="true" hidden="false" outlineLevel="0" max="22" min="22" style="1" width="19.82"/>
    <col collapsed="false" customWidth="true" hidden="false" outlineLevel="0" max="23" min="23" style="1" width="32.45"/>
    <col collapsed="false" customWidth="false" hidden="false" outlineLevel="0" max="16384" min="24" style="1" width="8.82"/>
  </cols>
  <sheetData>
    <row r="2" customFormat="false" ht="14.25" hidden="false" customHeight="true" outlineLevel="0" collapsed="false">
      <c r="A2" s="5" t="s">
        <v>0</v>
      </c>
      <c r="B2" s="5"/>
      <c r="C2" s="5"/>
      <c r="D2" s="5"/>
      <c r="E2" s="5"/>
      <c r="F2" s="5"/>
      <c r="G2" s="5"/>
      <c r="H2" s="5"/>
      <c r="I2" s="5"/>
      <c r="J2" s="5"/>
      <c r="K2" s="5"/>
      <c r="L2" s="5"/>
      <c r="M2" s="5"/>
      <c r="N2" s="5"/>
      <c r="O2" s="5"/>
      <c r="P2" s="5"/>
      <c r="Q2" s="5"/>
      <c r="R2" s="5"/>
      <c r="S2" s="5"/>
      <c r="T2" s="5"/>
      <c r="U2" s="5"/>
      <c r="V2" s="5"/>
      <c r="W2" s="5"/>
    </row>
    <row r="3" s="6" customFormat="true" ht="12.75" hidden="false" customHeight="false" outlineLevel="0" collapsed="false"/>
    <row r="4" s="13" customFormat="true" ht="80" hidden="false" customHeight="false" outlineLevel="0" collapsed="false">
      <c r="A4" s="7" t="s">
        <v>1</v>
      </c>
      <c r="B4" s="7" t="s">
        <v>2</v>
      </c>
      <c r="C4" s="7" t="s">
        <v>3</v>
      </c>
      <c r="D4" s="7" t="s">
        <v>4</v>
      </c>
      <c r="E4" s="7" t="s">
        <v>5</v>
      </c>
      <c r="F4" s="7" t="s">
        <v>6</v>
      </c>
      <c r="G4" s="7" t="s">
        <v>7</v>
      </c>
      <c r="H4" s="7" t="s">
        <v>8</v>
      </c>
      <c r="I4" s="7" t="s">
        <v>9</v>
      </c>
      <c r="J4" s="8" t="s">
        <v>10</v>
      </c>
      <c r="K4" s="9" t="s">
        <v>11</v>
      </c>
      <c r="L4" s="7" t="s">
        <v>12</v>
      </c>
      <c r="M4" s="7" t="s">
        <v>13</v>
      </c>
      <c r="N4" s="7" t="s">
        <v>14</v>
      </c>
      <c r="O4" s="7" t="s">
        <v>15</v>
      </c>
      <c r="P4" s="7" t="s">
        <v>16</v>
      </c>
      <c r="Q4" s="7" t="s">
        <v>17</v>
      </c>
      <c r="R4" s="10" t="s">
        <v>18</v>
      </c>
      <c r="S4" s="10" t="s">
        <v>19</v>
      </c>
      <c r="T4" s="11" t="s">
        <v>20</v>
      </c>
      <c r="U4" s="12" t="s">
        <v>21</v>
      </c>
      <c r="V4" s="12" t="s">
        <v>22</v>
      </c>
      <c r="W4" s="12" t="s">
        <v>23</v>
      </c>
    </row>
    <row r="5" customFormat="false" ht="71" hidden="false" customHeight="false" outlineLevel="0" collapsed="false">
      <c r="A5" s="14" t="n">
        <v>1</v>
      </c>
      <c r="B5" s="15" t="s">
        <v>24</v>
      </c>
      <c r="C5" s="15" t="s">
        <v>25</v>
      </c>
      <c r="D5" s="15" t="s">
        <v>26</v>
      </c>
      <c r="E5" s="16" t="s">
        <v>27</v>
      </c>
      <c r="F5" s="15" t="s">
        <v>28</v>
      </c>
      <c r="G5" s="14" t="s">
        <v>29</v>
      </c>
      <c r="H5" s="14" t="n">
        <v>122.172</v>
      </c>
      <c r="I5" s="15" t="s">
        <v>30</v>
      </c>
      <c r="J5" s="17" t="n">
        <v>37000000</v>
      </c>
      <c r="K5" s="18" t="n">
        <v>14800000</v>
      </c>
      <c r="L5" s="15" t="s">
        <v>31</v>
      </c>
      <c r="M5" s="15" t="s">
        <v>32</v>
      </c>
      <c r="N5" s="15" t="s">
        <v>33</v>
      </c>
      <c r="O5" s="19" t="n">
        <v>45309</v>
      </c>
      <c r="P5" s="19" t="n">
        <v>45313</v>
      </c>
      <c r="Q5" s="19" t="n">
        <v>45344</v>
      </c>
      <c r="R5" s="20" t="n">
        <v>45444</v>
      </c>
      <c r="S5" s="20" t="n">
        <v>45717</v>
      </c>
      <c r="T5" s="20" t="n">
        <v>45748</v>
      </c>
      <c r="U5" s="20" t="n">
        <v>45778</v>
      </c>
      <c r="V5" s="20" t="n">
        <v>45748</v>
      </c>
      <c r="W5" s="20" t="n">
        <v>47453</v>
      </c>
    </row>
    <row r="6" customFormat="false" ht="71" hidden="false" customHeight="false" outlineLevel="0" collapsed="false">
      <c r="A6" s="21" t="n">
        <v>2</v>
      </c>
      <c r="B6" s="22" t="s">
        <v>24</v>
      </c>
      <c r="C6" s="22" t="s">
        <v>25</v>
      </c>
      <c r="D6" s="22" t="s">
        <v>26</v>
      </c>
      <c r="E6" s="23" t="s">
        <v>34</v>
      </c>
      <c r="F6" s="22" t="s">
        <v>28</v>
      </c>
      <c r="G6" s="21" t="s">
        <v>29</v>
      </c>
      <c r="H6" s="21" t="n">
        <v>121.172</v>
      </c>
      <c r="I6" s="22" t="s">
        <v>30</v>
      </c>
      <c r="J6" s="24" t="n">
        <v>17208792.362</v>
      </c>
      <c r="K6" s="25" t="n">
        <v>6912317</v>
      </c>
      <c r="L6" s="22" t="s">
        <v>31</v>
      </c>
      <c r="M6" s="22" t="s">
        <v>32</v>
      </c>
      <c r="N6" s="22" t="s">
        <v>33</v>
      </c>
      <c r="O6" s="26" t="n">
        <v>45363</v>
      </c>
      <c r="P6" s="26" t="n">
        <v>45432</v>
      </c>
      <c r="Q6" s="26" t="n">
        <v>45463</v>
      </c>
      <c r="R6" s="27" t="n">
        <v>45505</v>
      </c>
      <c r="S6" s="27" t="n">
        <v>45748</v>
      </c>
      <c r="T6" s="27" t="n">
        <v>45778</v>
      </c>
      <c r="U6" s="27" t="n">
        <v>45839</v>
      </c>
      <c r="V6" s="27" t="n">
        <v>45778</v>
      </c>
      <c r="W6" s="27" t="n">
        <v>47482</v>
      </c>
    </row>
    <row r="7" customFormat="false" ht="48" hidden="false" customHeight="false" outlineLevel="0" collapsed="false">
      <c r="A7" s="21" t="n">
        <v>3</v>
      </c>
      <c r="B7" s="22" t="s">
        <v>24</v>
      </c>
      <c r="C7" s="22" t="s">
        <v>25</v>
      </c>
      <c r="D7" s="22" t="s">
        <v>35</v>
      </c>
      <c r="E7" s="23" t="s">
        <v>36</v>
      </c>
      <c r="F7" s="22" t="s">
        <v>37</v>
      </c>
      <c r="G7" s="21" t="s">
        <v>38</v>
      </c>
      <c r="H7" s="22" t="s">
        <v>39</v>
      </c>
      <c r="I7" s="22" t="s">
        <v>30</v>
      </c>
      <c r="J7" s="24" t="n">
        <v>97500000</v>
      </c>
      <c r="K7" s="25" t="n">
        <v>39000000</v>
      </c>
      <c r="L7" s="22" t="s">
        <v>31</v>
      </c>
      <c r="M7" s="22" t="s">
        <v>40</v>
      </c>
      <c r="N7" s="22" t="s">
        <v>33</v>
      </c>
      <c r="O7" s="26" t="n">
        <v>45411</v>
      </c>
      <c r="P7" s="26" t="n">
        <v>45453</v>
      </c>
      <c r="Q7" s="26" t="n">
        <v>45483</v>
      </c>
      <c r="R7" s="27" t="n">
        <v>45474</v>
      </c>
      <c r="S7" s="27" t="n">
        <v>45778</v>
      </c>
      <c r="T7" s="27" t="n">
        <v>45778</v>
      </c>
      <c r="U7" s="27" t="n">
        <v>45839</v>
      </c>
      <c r="V7" s="27" t="n">
        <v>45778</v>
      </c>
      <c r="W7" s="27" t="n">
        <v>47482</v>
      </c>
    </row>
    <row r="8" customFormat="false" ht="106.5" hidden="false" customHeight="true" outlineLevel="0" collapsed="false">
      <c r="A8" s="21" t="n">
        <v>4</v>
      </c>
      <c r="B8" s="22" t="s">
        <v>24</v>
      </c>
      <c r="C8" s="22" t="s">
        <v>25</v>
      </c>
      <c r="D8" s="22" t="s">
        <v>41</v>
      </c>
      <c r="E8" s="23" t="s">
        <v>42</v>
      </c>
      <c r="F8" s="22" t="s">
        <v>43</v>
      </c>
      <c r="G8" s="22" t="s">
        <v>44</v>
      </c>
      <c r="H8" s="22" t="s">
        <v>45</v>
      </c>
      <c r="I8" s="22" t="s">
        <v>30</v>
      </c>
      <c r="J8" s="24" t="n">
        <f aca="false">ROUND(('[1]Calendar CA CB'!K5/5),0)</f>
        <v>5349271</v>
      </c>
      <c r="K8" s="25" t="n">
        <f aca="false">ROUND((J8*0.4),0)</f>
        <v>2139708</v>
      </c>
      <c r="L8" s="22" t="s">
        <v>31</v>
      </c>
      <c r="M8" s="22" t="s">
        <v>46</v>
      </c>
      <c r="N8" s="22" t="s">
        <v>47</v>
      </c>
      <c r="O8" s="27" t="n">
        <v>45444</v>
      </c>
      <c r="P8" s="27" t="n">
        <v>45444</v>
      </c>
      <c r="Q8" s="27" t="n">
        <v>45474</v>
      </c>
      <c r="R8" s="28" t="s">
        <v>48</v>
      </c>
      <c r="S8" s="28" t="s">
        <v>48</v>
      </c>
      <c r="T8" s="27" t="n">
        <v>45474</v>
      </c>
      <c r="U8" s="27" t="n">
        <v>45474</v>
      </c>
      <c r="V8" s="27" t="n">
        <v>45505</v>
      </c>
      <c r="W8" s="27" t="n">
        <v>46235</v>
      </c>
    </row>
    <row r="9" customFormat="false" ht="48" hidden="false" customHeight="false" outlineLevel="0" collapsed="false">
      <c r="A9" s="21" t="n">
        <v>5</v>
      </c>
      <c r="B9" s="22" t="s">
        <v>24</v>
      </c>
      <c r="C9" s="22" t="s">
        <v>25</v>
      </c>
      <c r="D9" s="22" t="s">
        <v>49</v>
      </c>
      <c r="E9" s="23" t="s">
        <v>50</v>
      </c>
      <c r="F9" s="22" t="s">
        <v>51</v>
      </c>
      <c r="G9" s="21" t="s">
        <v>52</v>
      </c>
      <c r="H9" s="22" t="s">
        <v>53</v>
      </c>
      <c r="I9" s="22" t="s">
        <v>30</v>
      </c>
      <c r="J9" s="24" t="n">
        <f aca="false">ROUND((SUM('[1]Calendar CA CB'!K8:K10)/4.9774),0)</f>
        <v>36318205</v>
      </c>
      <c r="K9" s="25" t="n">
        <f aca="false">ROUND((J9*0.4),0)</f>
        <v>14527282</v>
      </c>
      <c r="L9" s="22" t="s">
        <v>31</v>
      </c>
      <c r="M9" s="22" t="s">
        <v>54</v>
      </c>
      <c r="N9" s="22" t="s">
        <v>47</v>
      </c>
      <c r="O9" s="27" t="n">
        <v>45444</v>
      </c>
      <c r="P9" s="27" t="n">
        <v>45444</v>
      </c>
      <c r="Q9" s="27" t="n">
        <v>45474</v>
      </c>
      <c r="R9" s="28" t="s">
        <v>48</v>
      </c>
      <c r="S9" s="28" t="s">
        <v>48</v>
      </c>
      <c r="T9" s="27" t="n">
        <v>45474</v>
      </c>
      <c r="U9" s="27" t="n">
        <v>45536</v>
      </c>
      <c r="V9" s="27" t="n">
        <v>45536</v>
      </c>
      <c r="W9" s="27" t="n">
        <v>46235</v>
      </c>
    </row>
    <row r="10" customFormat="false" ht="71" hidden="false" customHeight="false" outlineLevel="0" collapsed="false">
      <c r="A10" s="21" t="n">
        <v>6</v>
      </c>
      <c r="B10" s="22" t="s">
        <v>24</v>
      </c>
      <c r="C10" s="22" t="s">
        <v>25</v>
      </c>
      <c r="D10" s="22" t="s">
        <v>26</v>
      </c>
      <c r="E10" s="23" t="s">
        <v>55</v>
      </c>
      <c r="F10" s="22" t="s">
        <v>28</v>
      </c>
      <c r="G10" s="21" t="s">
        <v>29</v>
      </c>
      <c r="H10" s="21" t="n">
        <v>121</v>
      </c>
      <c r="I10" s="22" t="s">
        <v>30</v>
      </c>
      <c r="J10" s="24" t="n">
        <f aca="false">SUM('[1]Calendar CA CB'!K13:K18)/5</f>
        <v>5177757.646</v>
      </c>
      <c r="K10" s="25" t="n">
        <f aca="false">J10*0.4</f>
        <v>2071103.0584</v>
      </c>
      <c r="L10" s="22" t="s">
        <v>31</v>
      </c>
      <c r="M10" s="22" t="s">
        <v>32</v>
      </c>
      <c r="N10" s="22" t="s">
        <v>47</v>
      </c>
      <c r="O10" s="27" t="n">
        <v>45444</v>
      </c>
      <c r="P10" s="27" t="n">
        <v>45444</v>
      </c>
      <c r="Q10" s="27" t="n">
        <v>45474</v>
      </c>
      <c r="R10" s="28" t="s">
        <v>48</v>
      </c>
      <c r="S10" s="28" t="s">
        <v>48</v>
      </c>
      <c r="T10" s="27" t="n">
        <v>45474</v>
      </c>
      <c r="U10" s="27" t="n">
        <v>45536</v>
      </c>
      <c r="V10" s="27" t="n">
        <v>45536</v>
      </c>
      <c r="W10" s="27" t="n">
        <v>46235</v>
      </c>
    </row>
    <row r="11" customFormat="false" ht="93.75" hidden="false" customHeight="true" outlineLevel="0" collapsed="false">
      <c r="A11" s="21" t="n">
        <v>7</v>
      </c>
      <c r="B11" s="22" t="s">
        <v>24</v>
      </c>
      <c r="C11" s="22" t="s">
        <v>25</v>
      </c>
      <c r="D11" s="22" t="s">
        <v>26</v>
      </c>
      <c r="E11" s="23" t="s">
        <v>56</v>
      </c>
      <c r="F11" s="22" t="s">
        <v>28</v>
      </c>
      <c r="G11" s="21" t="s">
        <v>29</v>
      </c>
      <c r="H11" s="21" t="n">
        <v>122</v>
      </c>
      <c r="I11" s="22" t="s">
        <v>30</v>
      </c>
      <c r="J11" s="24" t="n">
        <f aca="false">SUM('[1]Calendar CA CB'!K21:K22)/5</f>
        <v>6262630.058</v>
      </c>
      <c r="K11" s="25" t="n">
        <f aca="false">J11*0.4</f>
        <v>2505052.0232</v>
      </c>
      <c r="L11" s="22" t="s">
        <v>31</v>
      </c>
      <c r="M11" s="22" t="s">
        <v>32</v>
      </c>
      <c r="N11" s="22" t="s">
        <v>47</v>
      </c>
      <c r="O11" s="27" t="n">
        <v>45444</v>
      </c>
      <c r="P11" s="27" t="n">
        <v>45444</v>
      </c>
      <c r="Q11" s="27" t="n">
        <v>45474</v>
      </c>
      <c r="R11" s="28" t="s">
        <v>48</v>
      </c>
      <c r="S11" s="28" t="s">
        <v>48</v>
      </c>
      <c r="T11" s="27" t="n">
        <v>45474</v>
      </c>
      <c r="U11" s="27" t="n">
        <v>45536</v>
      </c>
      <c r="V11" s="27" t="n">
        <v>45536</v>
      </c>
      <c r="W11" s="27" t="n">
        <v>46235</v>
      </c>
    </row>
    <row r="12" customFormat="false" ht="93.75" hidden="false" customHeight="true" outlineLevel="0" collapsed="false">
      <c r="A12" s="21" t="n">
        <v>8</v>
      </c>
      <c r="B12" s="22" t="s">
        <v>24</v>
      </c>
      <c r="C12" s="22" t="s">
        <v>25</v>
      </c>
      <c r="D12" s="22" t="s">
        <v>26</v>
      </c>
      <c r="E12" s="23" t="s">
        <v>57</v>
      </c>
      <c r="F12" s="22" t="s">
        <v>28</v>
      </c>
      <c r="G12" s="22" t="s">
        <v>58</v>
      </c>
      <c r="H12" s="21" t="n">
        <v>123</v>
      </c>
      <c r="I12" s="22" t="s">
        <v>30</v>
      </c>
      <c r="J12" s="24" t="n">
        <f aca="false">SUM('[1]Calendar CA CB'!K25:K27)/5</f>
        <v>7369384.298</v>
      </c>
      <c r="K12" s="25" t="n">
        <f aca="false">J12*0.4</f>
        <v>2947753.7192</v>
      </c>
      <c r="L12" s="22" t="s">
        <v>31</v>
      </c>
      <c r="M12" s="22" t="s">
        <v>59</v>
      </c>
      <c r="N12" s="22" t="s">
        <v>47</v>
      </c>
      <c r="O12" s="27" t="n">
        <v>45444</v>
      </c>
      <c r="P12" s="27" t="n">
        <v>45444</v>
      </c>
      <c r="Q12" s="27" t="n">
        <v>45474</v>
      </c>
      <c r="R12" s="28" t="s">
        <v>48</v>
      </c>
      <c r="S12" s="28" t="s">
        <v>48</v>
      </c>
      <c r="T12" s="27" t="n">
        <v>45474</v>
      </c>
      <c r="U12" s="27" t="n">
        <v>45536</v>
      </c>
      <c r="V12" s="27" t="n">
        <v>45536</v>
      </c>
      <c r="W12" s="27" t="n">
        <v>46235</v>
      </c>
    </row>
    <row r="13" customFormat="false" ht="93.75" hidden="false" customHeight="true" outlineLevel="0" collapsed="false">
      <c r="A13" s="21" t="n">
        <v>9</v>
      </c>
      <c r="B13" s="22" t="s">
        <v>24</v>
      </c>
      <c r="C13" s="22" t="s">
        <v>25</v>
      </c>
      <c r="D13" s="22" t="s">
        <v>60</v>
      </c>
      <c r="E13" s="23" t="s">
        <v>61</v>
      </c>
      <c r="F13" s="22" t="s">
        <v>62</v>
      </c>
      <c r="G13" s="21" t="s">
        <v>63</v>
      </c>
      <c r="H13" s="21" t="n">
        <v>166</v>
      </c>
      <c r="I13" s="22" t="s">
        <v>30</v>
      </c>
      <c r="J13" s="29" t="n">
        <v>166896.163390834</v>
      </c>
      <c r="K13" s="25" t="n">
        <f aca="false">ROUND((J13*0.4),0)</f>
        <v>66758</v>
      </c>
      <c r="L13" s="22" t="s">
        <v>31</v>
      </c>
      <c r="M13" s="22" t="s">
        <v>64</v>
      </c>
      <c r="N13" s="22" t="s">
        <v>47</v>
      </c>
      <c r="O13" s="27" t="n">
        <v>45444</v>
      </c>
      <c r="P13" s="27" t="n">
        <v>45444</v>
      </c>
      <c r="Q13" s="27" t="n">
        <v>45474</v>
      </c>
      <c r="R13" s="28" t="s">
        <v>48</v>
      </c>
      <c r="S13" s="28" t="s">
        <v>48</v>
      </c>
      <c r="T13" s="27" t="n">
        <v>45474</v>
      </c>
      <c r="U13" s="27" t="n">
        <v>45536</v>
      </c>
      <c r="V13" s="27" t="n">
        <v>45627</v>
      </c>
      <c r="W13" s="27" t="n">
        <v>46235</v>
      </c>
    </row>
    <row r="14" customFormat="false" ht="93.75" hidden="false" customHeight="true" outlineLevel="0" collapsed="false">
      <c r="A14" s="21" t="n">
        <v>10</v>
      </c>
      <c r="B14" s="22" t="s">
        <v>24</v>
      </c>
      <c r="C14" s="22" t="s">
        <v>25</v>
      </c>
      <c r="D14" s="22" t="s">
        <v>65</v>
      </c>
      <c r="E14" s="23" t="s">
        <v>66</v>
      </c>
      <c r="F14" s="22" t="s">
        <v>67</v>
      </c>
      <c r="G14" s="21" t="s">
        <v>68</v>
      </c>
      <c r="H14" s="22" t="s">
        <v>69</v>
      </c>
      <c r="I14" s="22" t="s">
        <v>30</v>
      </c>
      <c r="J14" s="24" t="n">
        <v>37500175</v>
      </c>
      <c r="K14" s="25" t="n">
        <v>15000070</v>
      </c>
      <c r="L14" s="22" t="s">
        <v>31</v>
      </c>
      <c r="M14" s="22" t="s">
        <v>70</v>
      </c>
      <c r="N14" s="22" t="s">
        <v>33</v>
      </c>
      <c r="O14" s="26" t="n">
        <v>45450</v>
      </c>
      <c r="P14" s="26" t="n">
        <v>45481</v>
      </c>
      <c r="Q14" s="26" t="n">
        <v>45544</v>
      </c>
      <c r="R14" s="27" t="n">
        <v>45536</v>
      </c>
      <c r="S14" s="27" t="n">
        <v>45627</v>
      </c>
      <c r="T14" s="27" t="n">
        <v>45658</v>
      </c>
      <c r="U14" s="27" t="n">
        <v>45778</v>
      </c>
      <c r="V14" s="27" t="n">
        <v>45717</v>
      </c>
      <c r="W14" s="27" t="n">
        <v>47482</v>
      </c>
    </row>
    <row r="15" customFormat="false" ht="71" hidden="false" customHeight="false" outlineLevel="0" collapsed="false">
      <c r="A15" s="21" t="n">
        <v>11</v>
      </c>
      <c r="B15" s="22" t="s">
        <v>24</v>
      </c>
      <c r="C15" s="22" t="s">
        <v>25</v>
      </c>
      <c r="D15" s="22" t="s">
        <v>26</v>
      </c>
      <c r="E15" s="23" t="s">
        <v>71</v>
      </c>
      <c r="F15" s="22" t="s">
        <v>28</v>
      </c>
      <c r="G15" s="22" t="s">
        <v>58</v>
      </c>
      <c r="H15" s="21" t="n">
        <v>123</v>
      </c>
      <c r="I15" s="22" t="s">
        <v>30</v>
      </c>
      <c r="J15" s="24" t="n">
        <v>39663009</v>
      </c>
      <c r="K15" s="25" t="n">
        <v>15927590.8</v>
      </c>
      <c r="L15" s="22" t="s">
        <v>31</v>
      </c>
      <c r="M15" s="22" t="s">
        <v>72</v>
      </c>
      <c r="N15" s="22" t="s">
        <v>33</v>
      </c>
      <c r="O15" s="26" t="n">
        <v>45471</v>
      </c>
      <c r="P15" s="26" t="n">
        <v>45611</v>
      </c>
      <c r="Q15" s="26" t="n">
        <v>45642</v>
      </c>
      <c r="R15" s="27" t="n">
        <v>45689</v>
      </c>
      <c r="S15" s="27" t="n">
        <v>45778</v>
      </c>
      <c r="T15" s="27" t="n">
        <v>45809</v>
      </c>
      <c r="U15" s="27" t="n">
        <v>45901</v>
      </c>
      <c r="V15" s="27" t="n">
        <v>45809</v>
      </c>
      <c r="W15" s="27" t="n">
        <v>47482</v>
      </c>
    </row>
    <row r="16" customFormat="false" ht="36.5" hidden="false" customHeight="false" outlineLevel="0" collapsed="false">
      <c r="A16" s="21" t="n">
        <v>12</v>
      </c>
      <c r="B16" s="22" t="s">
        <v>24</v>
      </c>
      <c r="C16" s="22" t="s">
        <v>25</v>
      </c>
      <c r="D16" s="22" t="s">
        <v>73</v>
      </c>
      <c r="E16" s="23" t="s">
        <v>74</v>
      </c>
      <c r="F16" s="22" t="s">
        <v>75</v>
      </c>
      <c r="G16" s="21" t="s">
        <v>76</v>
      </c>
      <c r="H16" s="30" t="s">
        <v>77</v>
      </c>
      <c r="I16" s="22" t="s">
        <v>30</v>
      </c>
      <c r="J16" s="24" t="n">
        <v>37627724</v>
      </c>
      <c r="K16" s="25" t="n">
        <v>30102179</v>
      </c>
      <c r="L16" s="22" t="s">
        <v>31</v>
      </c>
      <c r="M16" s="22" t="s">
        <v>78</v>
      </c>
      <c r="N16" s="22" t="s">
        <v>33</v>
      </c>
      <c r="O16" s="26" t="n">
        <v>45607</v>
      </c>
      <c r="P16" s="26" t="n">
        <v>45691</v>
      </c>
      <c r="Q16" s="26" t="n">
        <v>45705</v>
      </c>
      <c r="R16" s="27" t="n">
        <v>45734</v>
      </c>
      <c r="S16" s="27" t="n">
        <v>45962</v>
      </c>
      <c r="T16" s="27" t="n">
        <v>46023</v>
      </c>
      <c r="U16" s="27" t="n">
        <v>46082</v>
      </c>
      <c r="V16" s="27" t="n">
        <v>46023</v>
      </c>
      <c r="W16" s="27" t="n">
        <v>47482</v>
      </c>
    </row>
    <row r="17" customFormat="false" ht="48" hidden="false" customHeight="false" outlineLevel="0" collapsed="false">
      <c r="A17" s="21" t="n">
        <v>13</v>
      </c>
      <c r="B17" s="22" t="s">
        <v>24</v>
      </c>
      <c r="C17" s="22" t="s">
        <v>25</v>
      </c>
      <c r="D17" s="22" t="s">
        <v>79</v>
      </c>
      <c r="E17" s="23" t="s">
        <v>80</v>
      </c>
      <c r="F17" s="22" t="s">
        <v>51</v>
      </c>
      <c r="G17" s="21" t="s">
        <v>81</v>
      </c>
      <c r="H17" s="22" t="s">
        <v>82</v>
      </c>
      <c r="I17" s="22" t="s">
        <v>30</v>
      </c>
      <c r="J17" s="24" t="n">
        <f aca="false">((25746052+9084304.41)*2.5)</f>
        <v>87075891.025</v>
      </c>
      <c r="K17" s="25" t="n">
        <v>36123760</v>
      </c>
      <c r="L17" s="22" t="s">
        <v>31</v>
      </c>
      <c r="M17" s="22" t="s">
        <v>83</v>
      </c>
      <c r="N17" s="22" t="s">
        <v>33</v>
      </c>
      <c r="O17" s="27" t="n">
        <v>45778</v>
      </c>
      <c r="P17" s="27" t="n">
        <v>45839</v>
      </c>
      <c r="Q17" s="27" t="n">
        <v>45901</v>
      </c>
      <c r="R17" s="27" t="n">
        <v>45902</v>
      </c>
      <c r="S17" s="27" t="n">
        <v>45931</v>
      </c>
      <c r="T17" s="27" t="n">
        <v>45962</v>
      </c>
      <c r="U17" s="27" t="n">
        <v>45992</v>
      </c>
      <c r="V17" s="27" t="n">
        <v>45962</v>
      </c>
      <c r="W17" s="27" t="n">
        <v>47482</v>
      </c>
    </row>
    <row r="18" customFormat="false" ht="48" hidden="false" customHeight="false" outlineLevel="0" collapsed="false">
      <c r="A18" s="21" t="n">
        <v>14</v>
      </c>
      <c r="B18" s="22" t="s">
        <v>24</v>
      </c>
      <c r="C18" s="22" t="s">
        <v>25</v>
      </c>
      <c r="D18" s="22" t="s">
        <v>79</v>
      </c>
      <c r="E18" s="23" t="s">
        <v>84</v>
      </c>
      <c r="F18" s="22" t="s">
        <v>51</v>
      </c>
      <c r="G18" s="21" t="s">
        <v>81</v>
      </c>
      <c r="H18" s="22" t="s">
        <v>85</v>
      </c>
      <c r="I18" s="22" t="s">
        <v>30</v>
      </c>
      <c r="J18" s="24" t="n">
        <f aca="false">3876313*2.5</f>
        <v>9690782.5</v>
      </c>
      <c r="K18" s="25" t="n">
        <f aca="false">J18*40%</f>
        <v>3876313</v>
      </c>
      <c r="L18" s="22" t="s">
        <v>31</v>
      </c>
      <c r="M18" s="22" t="s">
        <v>83</v>
      </c>
      <c r="N18" s="22" t="s">
        <v>33</v>
      </c>
      <c r="O18" s="27" t="n">
        <v>45901</v>
      </c>
      <c r="P18" s="27" t="n">
        <v>45978</v>
      </c>
      <c r="Q18" s="27" t="n">
        <v>46021</v>
      </c>
      <c r="R18" s="27" t="n">
        <v>46023</v>
      </c>
      <c r="S18" s="27" t="n">
        <v>46082</v>
      </c>
      <c r="T18" s="27" t="n">
        <v>46113</v>
      </c>
      <c r="U18" s="27" t="n">
        <v>46143</v>
      </c>
      <c r="V18" s="27" t="n">
        <v>46113</v>
      </c>
      <c r="W18" s="27" t="n">
        <v>47482</v>
      </c>
    </row>
    <row r="19" customFormat="false" ht="48" hidden="false" customHeight="false" outlineLevel="0" collapsed="false">
      <c r="A19" s="21" t="n">
        <v>15</v>
      </c>
      <c r="B19" s="22" t="s">
        <v>24</v>
      </c>
      <c r="C19" s="22" t="s">
        <v>25</v>
      </c>
      <c r="D19" s="22" t="s">
        <v>79</v>
      </c>
      <c r="E19" s="23" t="s">
        <v>86</v>
      </c>
      <c r="F19" s="22" t="s">
        <v>51</v>
      </c>
      <c r="G19" s="21" t="s">
        <v>81</v>
      </c>
      <c r="H19" s="22" t="s">
        <v>87</v>
      </c>
      <c r="I19" s="22" t="s">
        <v>30</v>
      </c>
      <c r="J19" s="24" t="n">
        <f aca="false">6704974*2.5</f>
        <v>16762435</v>
      </c>
      <c r="K19" s="25" t="n">
        <f aca="false">J19*40%</f>
        <v>6704974</v>
      </c>
      <c r="L19" s="22" t="s">
        <v>31</v>
      </c>
      <c r="M19" s="22" t="s">
        <v>83</v>
      </c>
      <c r="N19" s="22" t="s">
        <v>33</v>
      </c>
      <c r="O19" s="27" t="n">
        <v>45901</v>
      </c>
      <c r="P19" s="27" t="n">
        <v>45978</v>
      </c>
      <c r="Q19" s="27" t="n">
        <v>46021</v>
      </c>
      <c r="R19" s="27" t="n">
        <v>46023</v>
      </c>
      <c r="S19" s="27" t="n">
        <v>46082</v>
      </c>
      <c r="T19" s="27" t="n">
        <v>46113</v>
      </c>
      <c r="U19" s="27" t="n">
        <v>46143</v>
      </c>
      <c r="V19" s="27" t="n">
        <v>46113</v>
      </c>
      <c r="W19" s="27" t="n">
        <v>47482</v>
      </c>
    </row>
    <row r="20" customFormat="false" ht="71" hidden="false" customHeight="false" outlineLevel="0" collapsed="false">
      <c r="A20" s="21" t="n">
        <v>16</v>
      </c>
      <c r="B20" s="22" t="s">
        <v>24</v>
      </c>
      <c r="C20" s="22" t="s">
        <v>25</v>
      </c>
      <c r="D20" s="22" t="s">
        <v>26</v>
      </c>
      <c r="E20" s="23" t="s">
        <v>88</v>
      </c>
      <c r="F20" s="22" t="s">
        <v>28</v>
      </c>
      <c r="G20" s="21" t="s">
        <v>29</v>
      </c>
      <c r="H20" s="22" t="s">
        <v>89</v>
      </c>
      <c r="I20" s="22" t="s">
        <v>30</v>
      </c>
      <c r="J20" s="24" t="n">
        <v>10807969</v>
      </c>
      <c r="K20" s="25" t="n">
        <v>4323187.8</v>
      </c>
      <c r="L20" s="22" t="s">
        <v>31</v>
      </c>
      <c r="M20" s="22" t="s">
        <v>32</v>
      </c>
      <c r="N20" s="22" t="s">
        <v>33</v>
      </c>
      <c r="O20" s="26" t="n">
        <v>45562</v>
      </c>
      <c r="P20" s="26" t="n">
        <v>45618</v>
      </c>
      <c r="Q20" s="26" t="n">
        <v>45646</v>
      </c>
      <c r="R20" s="27" t="n">
        <v>45717</v>
      </c>
      <c r="S20" s="27" t="n">
        <v>45839</v>
      </c>
      <c r="T20" s="27" t="n">
        <v>45839</v>
      </c>
      <c r="U20" s="27" t="n">
        <v>45870</v>
      </c>
      <c r="V20" s="27" t="n">
        <v>45870</v>
      </c>
      <c r="W20" s="27" t="n">
        <v>47482</v>
      </c>
    </row>
    <row r="21" customFormat="false" ht="36.5" hidden="false" customHeight="false" outlineLevel="0" collapsed="false">
      <c r="A21" s="21" t="n">
        <v>17</v>
      </c>
      <c r="B21" s="22" t="s">
        <v>24</v>
      </c>
      <c r="C21" s="22" t="s">
        <v>25</v>
      </c>
      <c r="D21" s="22" t="s">
        <v>73</v>
      </c>
      <c r="E21" s="23" t="s">
        <v>90</v>
      </c>
      <c r="F21" s="22" t="s">
        <v>91</v>
      </c>
      <c r="G21" s="21" t="s">
        <v>92</v>
      </c>
      <c r="H21" s="22" t="s">
        <v>93</v>
      </c>
      <c r="I21" s="22" t="s">
        <v>30</v>
      </c>
      <c r="J21" s="24" t="n">
        <v>0</v>
      </c>
      <c r="K21" s="24" t="n">
        <v>0</v>
      </c>
      <c r="L21" s="21"/>
      <c r="M21" s="22" t="s">
        <v>94</v>
      </c>
      <c r="N21" s="22" t="s">
        <v>95</v>
      </c>
      <c r="O21" s="27"/>
      <c r="P21" s="27"/>
      <c r="Q21" s="27"/>
      <c r="R21" s="27"/>
      <c r="S21" s="27"/>
      <c r="T21" s="27"/>
      <c r="U21" s="27"/>
      <c r="V21" s="27"/>
      <c r="W21" s="27"/>
    </row>
    <row r="22" customFormat="false" ht="65.25" hidden="false" customHeight="true" outlineLevel="0" collapsed="false">
      <c r="A22" s="21" t="n">
        <v>18</v>
      </c>
      <c r="B22" s="22" t="s">
        <v>24</v>
      </c>
      <c r="C22" s="22" t="s">
        <v>25</v>
      </c>
      <c r="D22" s="22" t="s">
        <v>73</v>
      </c>
      <c r="E22" s="23" t="s">
        <v>96</v>
      </c>
      <c r="F22" s="22" t="s">
        <v>91</v>
      </c>
      <c r="G22" s="21" t="s">
        <v>92</v>
      </c>
      <c r="H22" s="22" t="s">
        <v>93</v>
      </c>
      <c r="I22" s="22" t="s">
        <v>30</v>
      </c>
      <c r="J22" s="24" t="n">
        <v>25000000</v>
      </c>
      <c r="K22" s="25" t="n">
        <v>10000000</v>
      </c>
      <c r="L22" s="22" t="s">
        <v>31</v>
      </c>
      <c r="M22" s="22" t="s">
        <v>94</v>
      </c>
      <c r="N22" s="22" t="s">
        <v>33</v>
      </c>
      <c r="O22" s="27" t="n">
        <v>45992</v>
      </c>
      <c r="P22" s="27" t="n">
        <v>46023</v>
      </c>
      <c r="Q22" s="27" t="n">
        <v>46054</v>
      </c>
      <c r="R22" s="27" t="n">
        <v>46054</v>
      </c>
      <c r="S22" s="27" t="n">
        <v>46143</v>
      </c>
      <c r="T22" s="27" t="n">
        <v>46204</v>
      </c>
      <c r="U22" s="27" t="n">
        <v>46235</v>
      </c>
      <c r="V22" s="27" t="n">
        <v>46204</v>
      </c>
      <c r="W22" s="27" t="n">
        <v>47482</v>
      </c>
    </row>
    <row r="23" customFormat="false" ht="82.5" hidden="false" customHeight="false" outlineLevel="0" collapsed="false">
      <c r="A23" s="21" t="n">
        <v>19</v>
      </c>
      <c r="B23" s="22" t="s">
        <v>24</v>
      </c>
      <c r="C23" s="22" t="s">
        <v>25</v>
      </c>
      <c r="D23" s="22" t="s">
        <v>41</v>
      </c>
      <c r="E23" s="23" t="s">
        <v>97</v>
      </c>
      <c r="F23" s="22" t="s">
        <v>43</v>
      </c>
      <c r="G23" s="22" t="s">
        <v>98</v>
      </c>
      <c r="H23" s="22" t="s">
        <v>99</v>
      </c>
      <c r="I23" s="22" t="s">
        <v>30</v>
      </c>
      <c r="J23" s="24" t="n">
        <v>38000000</v>
      </c>
      <c r="K23" s="25" t="n">
        <v>15200000</v>
      </c>
      <c r="L23" s="22" t="s">
        <v>31</v>
      </c>
      <c r="M23" s="22" t="s">
        <v>100</v>
      </c>
      <c r="N23" s="22" t="s">
        <v>33</v>
      </c>
      <c r="O23" s="27" t="n">
        <v>45778</v>
      </c>
      <c r="P23" s="27" t="n">
        <v>45839</v>
      </c>
      <c r="Q23" s="27" t="n">
        <v>45911</v>
      </c>
      <c r="R23" s="31" t="n">
        <v>45992</v>
      </c>
      <c r="S23" s="27" t="n">
        <v>46113</v>
      </c>
      <c r="T23" s="27" t="n">
        <v>46174</v>
      </c>
      <c r="U23" s="27" t="n">
        <v>46204</v>
      </c>
      <c r="V23" s="27" t="n">
        <v>46174</v>
      </c>
      <c r="W23" s="27" t="n">
        <v>47482</v>
      </c>
    </row>
    <row r="24" customFormat="false" ht="59.5" hidden="false" customHeight="false" outlineLevel="0" collapsed="false">
      <c r="A24" s="21" t="n">
        <v>20</v>
      </c>
      <c r="B24" s="22" t="s">
        <v>24</v>
      </c>
      <c r="C24" s="22" t="s">
        <v>25</v>
      </c>
      <c r="D24" s="22" t="s">
        <v>35</v>
      </c>
      <c r="E24" s="23" t="s">
        <v>101</v>
      </c>
      <c r="F24" s="22" t="s">
        <v>102</v>
      </c>
      <c r="G24" s="22" t="s">
        <v>98</v>
      </c>
      <c r="H24" s="22" t="s">
        <v>99</v>
      </c>
      <c r="I24" s="22" t="s">
        <v>30</v>
      </c>
      <c r="J24" s="24" t="n">
        <v>37857820.3573379</v>
      </c>
      <c r="K24" s="25" t="n">
        <f aca="false">ROUND((J24*0.4),0)</f>
        <v>15143128</v>
      </c>
      <c r="L24" s="22" t="s">
        <v>31</v>
      </c>
      <c r="M24" s="22" t="s">
        <v>100</v>
      </c>
      <c r="N24" s="22" t="s">
        <v>33</v>
      </c>
      <c r="O24" s="27" t="n">
        <v>45778</v>
      </c>
      <c r="P24" s="27" t="n">
        <v>45839</v>
      </c>
      <c r="Q24" s="27" t="n">
        <v>45911</v>
      </c>
      <c r="R24" s="27" t="n">
        <v>45926</v>
      </c>
      <c r="S24" s="31" t="n">
        <v>45992</v>
      </c>
      <c r="T24" s="27" t="n">
        <v>46054</v>
      </c>
      <c r="U24" s="27" t="n">
        <v>46082</v>
      </c>
      <c r="V24" s="27" t="n">
        <v>46082</v>
      </c>
      <c r="W24" s="27" t="n">
        <v>47483</v>
      </c>
    </row>
    <row r="25" customFormat="false" ht="59.5" hidden="false" customHeight="false" outlineLevel="0" collapsed="false">
      <c r="A25" s="21" t="n">
        <v>21</v>
      </c>
      <c r="B25" s="22" t="s">
        <v>103</v>
      </c>
      <c r="C25" s="22" t="s">
        <v>25</v>
      </c>
      <c r="D25" s="22" t="s">
        <v>104</v>
      </c>
      <c r="E25" s="23" t="s">
        <v>105</v>
      </c>
      <c r="F25" s="22" t="s">
        <v>106</v>
      </c>
      <c r="G25" s="21" t="s">
        <v>107</v>
      </c>
      <c r="H25" s="22" t="s">
        <v>108</v>
      </c>
      <c r="I25" s="22" t="s">
        <v>30</v>
      </c>
      <c r="J25" s="24" t="n">
        <v>22500000</v>
      </c>
      <c r="K25" s="25" t="n">
        <v>9000000</v>
      </c>
      <c r="L25" s="22" t="s">
        <v>31</v>
      </c>
      <c r="M25" s="22" t="s">
        <v>100</v>
      </c>
      <c r="N25" s="22" t="s">
        <v>33</v>
      </c>
      <c r="O25" s="26" t="n">
        <v>45596</v>
      </c>
      <c r="P25" s="26" t="n">
        <v>45671</v>
      </c>
      <c r="Q25" s="26" t="n">
        <v>45702</v>
      </c>
      <c r="R25" s="27" t="n">
        <v>45778</v>
      </c>
      <c r="S25" s="27" t="n">
        <v>45839</v>
      </c>
      <c r="T25" s="27" t="n">
        <v>45839</v>
      </c>
      <c r="U25" s="27" t="n">
        <v>45901</v>
      </c>
      <c r="V25" s="27" t="n">
        <v>45931</v>
      </c>
      <c r="W25" s="27" t="n">
        <v>47482</v>
      </c>
    </row>
    <row r="26" customFormat="false" ht="41.25" hidden="false" customHeight="true" outlineLevel="0" collapsed="false">
      <c r="A26" s="21" t="n">
        <v>22</v>
      </c>
      <c r="B26" s="22" t="s">
        <v>24</v>
      </c>
      <c r="C26" s="22" t="s">
        <v>25</v>
      </c>
      <c r="D26" s="22" t="s">
        <v>73</v>
      </c>
      <c r="E26" s="23" t="s">
        <v>109</v>
      </c>
      <c r="F26" s="22" t="s">
        <v>110</v>
      </c>
      <c r="G26" s="21" t="s">
        <v>111</v>
      </c>
      <c r="H26" s="22" t="s">
        <v>112</v>
      </c>
      <c r="I26" s="22" t="s">
        <v>30</v>
      </c>
      <c r="J26" s="24" t="n">
        <v>65000000</v>
      </c>
      <c r="K26" s="25" t="n">
        <v>26000000</v>
      </c>
      <c r="L26" s="22" t="s">
        <v>31</v>
      </c>
      <c r="M26" s="22" t="s">
        <v>113</v>
      </c>
      <c r="N26" s="22" t="s">
        <v>47</v>
      </c>
      <c r="O26" s="27" t="n">
        <v>45992</v>
      </c>
      <c r="P26" s="27" t="n">
        <v>46023</v>
      </c>
      <c r="Q26" s="27" t="n">
        <v>46023</v>
      </c>
      <c r="R26" s="27" t="n">
        <v>46023</v>
      </c>
      <c r="S26" s="27" t="n">
        <v>46023</v>
      </c>
      <c r="T26" s="27" t="n">
        <v>46054</v>
      </c>
      <c r="U26" s="27" t="n">
        <v>46054</v>
      </c>
      <c r="V26" s="27" t="n">
        <v>46054</v>
      </c>
      <c r="W26" s="27" t="n">
        <v>47482</v>
      </c>
    </row>
    <row r="27" customFormat="false" ht="59.5" hidden="false" customHeight="false" outlineLevel="0" collapsed="false">
      <c r="A27" s="21" t="n">
        <v>23</v>
      </c>
      <c r="B27" s="22" t="s">
        <v>24</v>
      </c>
      <c r="C27" s="22" t="s">
        <v>25</v>
      </c>
      <c r="D27" s="22" t="s">
        <v>65</v>
      </c>
      <c r="E27" s="32" t="s">
        <v>114</v>
      </c>
      <c r="F27" s="22" t="s">
        <v>67</v>
      </c>
      <c r="G27" s="21" t="s">
        <v>115</v>
      </c>
      <c r="H27" s="33" t="s">
        <v>116</v>
      </c>
      <c r="I27" s="22" t="s">
        <v>30</v>
      </c>
      <c r="J27" s="24" t="n">
        <v>31250000</v>
      </c>
      <c r="K27" s="25" t="n">
        <v>12500000</v>
      </c>
      <c r="L27" s="22" t="s">
        <v>31</v>
      </c>
      <c r="M27" s="22" t="s">
        <v>117</v>
      </c>
      <c r="N27" s="22" t="s">
        <v>33</v>
      </c>
      <c r="O27" s="27" t="n">
        <v>45931</v>
      </c>
      <c r="P27" s="27" t="n">
        <v>45992</v>
      </c>
      <c r="Q27" s="27" t="n">
        <v>46023</v>
      </c>
      <c r="R27" s="27" t="n">
        <v>46054</v>
      </c>
      <c r="S27" s="27" t="n">
        <v>46113</v>
      </c>
      <c r="T27" s="27" t="n">
        <v>46174</v>
      </c>
      <c r="U27" s="27" t="n">
        <v>46204</v>
      </c>
      <c r="V27" s="27" t="n">
        <v>46174</v>
      </c>
      <c r="W27" s="27" t="n">
        <v>47482</v>
      </c>
    </row>
    <row r="28" customFormat="false" ht="59.5" hidden="false" customHeight="false" outlineLevel="0" collapsed="false">
      <c r="A28" s="21" t="n">
        <v>24</v>
      </c>
      <c r="B28" s="22" t="s">
        <v>24</v>
      </c>
      <c r="C28" s="22" t="s">
        <v>25</v>
      </c>
      <c r="D28" s="22" t="s">
        <v>118</v>
      </c>
      <c r="E28" s="32" t="s">
        <v>119</v>
      </c>
      <c r="F28" s="22" t="s">
        <v>120</v>
      </c>
      <c r="G28" s="21" t="s">
        <v>121</v>
      </c>
      <c r="H28" s="33" t="s">
        <v>122</v>
      </c>
      <c r="I28" s="22" t="s">
        <v>30</v>
      </c>
      <c r="J28" s="24" t="n">
        <v>39000000</v>
      </c>
      <c r="K28" s="25" t="n">
        <v>15600000</v>
      </c>
      <c r="L28" s="22" t="s">
        <v>31</v>
      </c>
      <c r="M28" s="22" t="s">
        <v>123</v>
      </c>
      <c r="N28" s="22" t="s">
        <v>33</v>
      </c>
      <c r="O28" s="27" t="n">
        <v>45992</v>
      </c>
      <c r="P28" s="27" t="n">
        <v>46023</v>
      </c>
      <c r="Q28" s="27" t="n">
        <v>46054</v>
      </c>
      <c r="R28" s="27" t="n">
        <v>46054</v>
      </c>
      <c r="S28" s="27" t="n">
        <v>46113</v>
      </c>
      <c r="T28" s="27" t="n">
        <v>46174</v>
      </c>
      <c r="U28" s="27" t="n">
        <v>46204</v>
      </c>
      <c r="V28" s="27" t="n">
        <v>46174</v>
      </c>
      <c r="W28" s="27" t="n">
        <v>47482</v>
      </c>
    </row>
    <row r="29" customFormat="false" ht="59.5" hidden="false" customHeight="false" outlineLevel="0" collapsed="false">
      <c r="A29" s="21" t="n">
        <v>25</v>
      </c>
      <c r="B29" s="22" t="s">
        <v>103</v>
      </c>
      <c r="C29" s="22" t="s">
        <v>25</v>
      </c>
      <c r="D29" s="22" t="s">
        <v>65</v>
      </c>
      <c r="E29" s="32" t="s">
        <v>124</v>
      </c>
      <c r="F29" s="22" t="s">
        <v>67</v>
      </c>
      <c r="G29" s="21" t="s">
        <v>115</v>
      </c>
      <c r="H29" s="21" t="n">
        <v>108</v>
      </c>
      <c r="I29" s="22" t="s">
        <v>30</v>
      </c>
      <c r="J29" s="24" t="n">
        <v>37500000</v>
      </c>
      <c r="K29" s="25" t="n">
        <v>15000000</v>
      </c>
      <c r="L29" s="22" t="s">
        <v>31</v>
      </c>
      <c r="M29" s="22" t="s">
        <v>117</v>
      </c>
      <c r="N29" s="22" t="s">
        <v>33</v>
      </c>
      <c r="O29" s="27" t="n">
        <v>46054</v>
      </c>
      <c r="P29" s="27" t="n">
        <v>46113</v>
      </c>
      <c r="Q29" s="27" t="n">
        <v>46113</v>
      </c>
      <c r="R29" s="27" t="n">
        <v>46113</v>
      </c>
      <c r="S29" s="27" t="n">
        <v>46174</v>
      </c>
      <c r="T29" s="27" t="n">
        <v>46235</v>
      </c>
      <c r="U29" s="27" t="n">
        <v>46266</v>
      </c>
      <c r="V29" s="27" t="n">
        <v>46235</v>
      </c>
      <c r="W29" s="27" t="n">
        <v>47482</v>
      </c>
    </row>
    <row r="30" customFormat="false" ht="25" hidden="false" customHeight="false" outlineLevel="0" collapsed="false">
      <c r="A30" s="21" t="n">
        <v>26</v>
      </c>
      <c r="B30" s="22" t="s">
        <v>24</v>
      </c>
      <c r="C30" s="22" t="s">
        <v>25</v>
      </c>
      <c r="D30" s="22" t="s">
        <v>73</v>
      </c>
      <c r="E30" s="23" t="s">
        <v>125</v>
      </c>
      <c r="F30" s="22" t="s">
        <v>110</v>
      </c>
      <c r="G30" s="22" t="s">
        <v>111</v>
      </c>
      <c r="H30" s="22" t="s">
        <v>126</v>
      </c>
      <c r="I30" s="22" t="s">
        <v>30</v>
      </c>
      <c r="J30" s="24" t="n">
        <v>5000000</v>
      </c>
      <c r="K30" s="25" t="n">
        <v>2000000</v>
      </c>
      <c r="L30" s="22" t="s">
        <v>31</v>
      </c>
      <c r="M30" s="22" t="s">
        <v>94</v>
      </c>
      <c r="N30" s="22" t="s">
        <v>33</v>
      </c>
      <c r="O30" s="27" t="n">
        <v>46357</v>
      </c>
      <c r="P30" s="27" t="n">
        <v>46054</v>
      </c>
      <c r="Q30" s="27" t="n">
        <v>46054</v>
      </c>
      <c r="R30" s="27" t="n">
        <v>46082</v>
      </c>
      <c r="S30" s="27" t="n">
        <v>46143</v>
      </c>
      <c r="T30" s="27" t="n">
        <v>46204</v>
      </c>
      <c r="U30" s="27" t="n">
        <v>46235</v>
      </c>
      <c r="V30" s="27" t="n">
        <v>46204</v>
      </c>
      <c r="W30" s="27" t="n">
        <v>47482</v>
      </c>
    </row>
    <row r="31" customFormat="false" ht="36.5" hidden="false" customHeight="false" outlineLevel="0" collapsed="false">
      <c r="A31" s="21" t="n">
        <v>27</v>
      </c>
      <c r="B31" s="22" t="s">
        <v>24</v>
      </c>
      <c r="C31" s="22" t="s">
        <v>25</v>
      </c>
      <c r="D31" s="22" t="s">
        <v>73</v>
      </c>
      <c r="E31" s="23" t="s">
        <v>127</v>
      </c>
      <c r="F31" s="22" t="s">
        <v>110</v>
      </c>
      <c r="G31" s="21" t="s">
        <v>128</v>
      </c>
      <c r="H31" s="22" t="s">
        <v>129</v>
      </c>
      <c r="I31" s="22" t="s">
        <v>30</v>
      </c>
      <c r="J31" s="24" t="n">
        <v>10000000</v>
      </c>
      <c r="K31" s="25" t="n">
        <v>4000000</v>
      </c>
      <c r="L31" s="22" t="s">
        <v>31</v>
      </c>
      <c r="M31" s="22" t="s">
        <v>130</v>
      </c>
      <c r="N31" s="22" t="s">
        <v>33</v>
      </c>
      <c r="O31" s="27" t="n">
        <v>46357</v>
      </c>
      <c r="P31" s="27" t="n">
        <v>46054</v>
      </c>
      <c r="Q31" s="27" t="n">
        <v>46054</v>
      </c>
      <c r="R31" s="27" t="n">
        <v>46082</v>
      </c>
      <c r="S31" s="27" t="n">
        <v>46143</v>
      </c>
      <c r="T31" s="27" t="n">
        <v>46204</v>
      </c>
      <c r="U31" s="27" t="n">
        <v>46235</v>
      </c>
      <c r="V31" s="27" t="n">
        <v>46204</v>
      </c>
      <c r="W31" s="27" t="n">
        <v>47482</v>
      </c>
    </row>
    <row r="32" customFormat="false" ht="45.75" hidden="false" customHeight="true" outlineLevel="0" collapsed="false">
      <c r="A32" s="21" t="n">
        <v>28</v>
      </c>
      <c r="B32" s="22" t="s">
        <v>24</v>
      </c>
      <c r="C32" s="22" t="s">
        <v>25</v>
      </c>
      <c r="D32" s="22" t="s">
        <v>73</v>
      </c>
      <c r="E32" s="23" t="s">
        <v>131</v>
      </c>
      <c r="F32" s="22" t="s">
        <v>110</v>
      </c>
      <c r="G32" s="22" t="s">
        <v>128</v>
      </c>
      <c r="H32" s="22" t="s">
        <v>132</v>
      </c>
      <c r="I32" s="22" t="s">
        <v>30</v>
      </c>
      <c r="J32" s="24" t="n">
        <v>46000000</v>
      </c>
      <c r="K32" s="25" t="n">
        <v>10000000</v>
      </c>
      <c r="L32" s="22" t="s">
        <v>31</v>
      </c>
      <c r="M32" s="22" t="s">
        <v>130</v>
      </c>
      <c r="N32" s="22" t="s">
        <v>33</v>
      </c>
      <c r="O32" s="27" t="n">
        <v>46023</v>
      </c>
      <c r="P32" s="27" t="n">
        <v>46082</v>
      </c>
      <c r="Q32" s="27" t="n">
        <v>46082</v>
      </c>
      <c r="R32" s="27" t="n">
        <v>46113</v>
      </c>
      <c r="S32" s="27" t="n">
        <v>46174</v>
      </c>
      <c r="T32" s="27" t="n">
        <v>46235</v>
      </c>
      <c r="U32" s="27" t="n">
        <v>46266</v>
      </c>
      <c r="V32" s="27" t="n">
        <v>46235</v>
      </c>
      <c r="W32" s="27" t="n">
        <v>47482</v>
      </c>
    </row>
    <row r="33" customFormat="false" ht="51" hidden="false" customHeight="true" outlineLevel="0" collapsed="false">
      <c r="A33" s="21" t="n">
        <v>29</v>
      </c>
      <c r="B33" s="22" t="s">
        <v>24</v>
      </c>
      <c r="C33" s="22" t="s">
        <v>25</v>
      </c>
      <c r="D33" s="22" t="s">
        <v>73</v>
      </c>
      <c r="E33" s="34" t="s">
        <v>133</v>
      </c>
      <c r="F33" s="22" t="s">
        <v>110</v>
      </c>
      <c r="G33" s="22" t="s">
        <v>128</v>
      </c>
      <c r="H33" s="22" t="s">
        <v>134</v>
      </c>
      <c r="I33" s="22" t="s">
        <v>30</v>
      </c>
      <c r="J33" s="24" t="n">
        <v>0</v>
      </c>
      <c r="K33" s="24" t="n">
        <v>0</v>
      </c>
      <c r="L33" s="21"/>
      <c r="M33" s="22" t="s">
        <v>130</v>
      </c>
      <c r="N33" s="22" t="s">
        <v>33</v>
      </c>
      <c r="O33" s="28" t="s">
        <v>135</v>
      </c>
      <c r="P33" s="27"/>
      <c r="Q33" s="27"/>
      <c r="R33" s="27"/>
      <c r="S33" s="27"/>
      <c r="T33" s="27"/>
      <c r="U33" s="27"/>
      <c r="V33" s="27"/>
      <c r="W33" s="27"/>
    </row>
    <row r="34" customFormat="false" ht="36.5" hidden="false" customHeight="false" outlineLevel="0" collapsed="false">
      <c r="A34" s="21" t="n">
        <v>30</v>
      </c>
      <c r="B34" s="22" t="s">
        <v>24</v>
      </c>
      <c r="C34" s="22" t="s">
        <v>25</v>
      </c>
      <c r="D34" s="22" t="s">
        <v>73</v>
      </c>
      <c r="E34" s="23" t="s">
        <v>136</v>
      </c>
      <c r="F34" s="22" t="s">
        <v>75</v>
      </c>
      <c r="G34" s="21" t="s">
        <v>137</v>
      </c>
      <c r="H34" s="22" t="s">
        <v>138</v>
      </c>
      <c r="I34" s="22" t="s">
        <v>30</v>
      </c>
      <c r="J34" s="24" t="n">
        <v>52500000</v>
      </c>
      <c r="K34" s="25" t="n">
        <v>25000000</v>
      </c>
      <c r="L34" s="22" t="s">
        <v>31</v>
      </c>
      <c r="M34" s="22" t="s">
        <v>139</v>
      </c>
      <c r="N34" s="22" t="s">
        <v>33</v>
      </c>
      <c r="O34" s="28" t="s">
        <v>140</v>
      </c>
      <c r="P34" s="28" t="s">
        <v>140</v>
      </c>
      <c r="Q34" s="28" t="s">
        <v>140</v>
      </c>
      <c r="R34" s="28" t="s">
        <v>140</v>
      </c>
      <c r="S34" s="28" t="s">
        <v>140</v>
      </c>
      <c r="T34" s="27" t="n">
        <v>45870</v>
      </c>
      <c r="U34" s="27" t="n">
        <v>45870</v>
      </c>
      <c r="V34" s="27" t="n">
        <v>45870</v>
      </c>
      <c r="W34" s="27" t="n">
        <v>47482</v>
      </c>
    </row>
    <row r="35" customFormat="false" ht="36.5" hidden="false" customHeight="false" outlineLevel="0" collapsed="false">
      <c r="A35" s="21" t="n">
        <v>31</v>
      </c>
      <c r="B35" s="22" t="s">
        <v>24</v>
      </c>
      <c r="C35" s="22" t="s">
        <v>25</v>
      </c>
      <c r="D35" s="22" t="s">
        <v>73</v>
      </c>
      <c r="E35" s="23" t="s">
        <v>141</v>
      </c>
      <c r="F35" s="22" t="s">
        <v>75</v>
      </c>
      <c r="G35" s="21" t="s">
        <v>142</v>
      </c>
      <c r="H35" s="22" t="s">
        <v>143</v>
      </c>
      <c r="I35" s="22" t="s">
        <v>30</v>
      </c>
      <c r="J35" s="24" t="n">
        <v>0</v>
      </c>
      <c r="K35" s="24" t="n">
        <v>0</v>
      </c>
      <c r="L35" s="21"/>
      <c r="M35" s="22" t="s">
        <v>144</v>
      </c>
      <c r="N35" s="22" t="s">
        <v>95</v>
      </c>
      <c r="O35" s="27"/>
      <c r="P35" s="27"/>
      <c r="Q35" s="27"/>
      <c r="R35" s="27"/>
      <c r="S35" s="27"/>
      <c r="T35" s="27"/>
      <c r="U35" s="27"/>
      <c r="V35" s="27"/>
      <c r="W35" s="27"/>
    </row>
    <row r="36" customFormat="false" ht="82.5" hidden="false" customHeight="false" outlineLevel="0" collapsed="false">
      <c r="A36" s="21" t="n">
        <v>32</v>
      </c>
      <c r="B36" s="22" t="s">
        <v>24</v>
      </c>
      <c r="C36" s="22" t="s">
        <v>25</v>
      </c>
      <c r="D36" s="22" t="s">
        <v>145</v>
      </c>
      <c r="E36" s="23" t="s">
        <v>146</v>
      </c>
      <c r="F36" s="22" t="s">
        <v>62</v>
      </c>
      <c r="G36" s="21" t="s">
        <v>147</v>
      </c>
      <c r="H36" s="21" t="n">
        <v>127</v>
      </c>
      <c r="I36" s="22" t="s">
        <v>30</v>
      </c>
      <c r="J36" s="24" t="n">
        <v>23389152</v>
      </c>
      <c r="K36" s="25" t="n">
        <f aca="false">ROUND((J36*0.4),0)</f>
        <v>9355661</v>
      </c>
      <c r="L36" s="22" t="s">
        <v>31</v>
      </c>
      <c r="M36" s="22" t="s">
        <v>64</v>
      </c>
      <c r="N36" s="22" t="s">
        <v>33</v>
      </c>
      <c r="O36" s="27" t="n">
        <v>45992</v>
      </c>
      <c r="P36" s="27" t="n">
        <v>46023</v>
      </c>
      <c r="Q36" s="27" t="n">
        <v>46357</v>
      </c>
      <c r="R36" s="27" t="n">
        <v>46054</v>
      </c>
      <c r="S36" s="27" t="n">
        <v>46357</v>
      </c>
      <c r="T36" s="27" t="n">
        <v>46113</v>
      </c>
      <c r="U36" s="27" t="n">
        <v>46357</v>
      </c>
      <c r="V36" s="27" t="n">
        <v>46143</v>
      </c>
      <c r="W36" s="27" t="n">
        <v>47482</v>
      </c>
    </row>
    <row r="37" customFormat="false" ht="82.5" hidden="false" customHeight="false" outlineLevel="0" collapsed="false">
      <c r="A37" s="21" t="n">
        <v>33</v>
      </c>
      <c r="B37" s="22" t="s">
        <v>24</v>
      </c>
      <c r="C37" s="22" t="s">
        <v>25</v>
      </c>
      <c r="D37" s="22" t="s">
        <v>145</v>
      </c>
      <c r="E37" s="23" t="s">
        <v>148</v>
      </c>
      <c r="F37" s="22" t="s">
        <v>62</v>
      </c>
      <c r="G37" s="21" t="s">
        <v>147</v>
      </c>
      <c r="H37" s="21" t="n">
        <v>166</v>
      </c>
      <c r="I37" s="22" t="s">
        <v>30</v>
      </c>
      <c r="J37" s="24" t="n">
        <f aca="false">26148257-J13</f>
        <v>25981360.8366092</v>
      </c>
      <c r="K37" s="25" t="n">
        <f aca="false">ROUND((J37*0.4),0)</f>
        <v>10392544</v>
      </c>
      <c r="L37" s="22" t="s">
        <v>31</v>
      </c>
      <c r="M37" s="22" t="s">
        <v>64</v>
      </c>
      <c r="N37" s="22" t="s">
        <v>33</v>
      </c>
      <c r="O37" s="27" t="n">
        <v>45931</v>
      </c>
      <c r="P37" s="27" t="n">
        <v>45992</v>
      </c>
      <c r="Q37" s="27" t="n">
        <v>46023</v>
      </c>
      <c r="R37" s="27" t="n">
        <v>46023</v>
      </c>
      <c r="S37" s="27" t="n">
        <v>46082</v>
      </c>
      <c r="T37" s="27" t="n">
        <v>46143</v>
      </c>
      <c r="U37" s="27" t="n">
        <v>46174</v>
      </c>
      <c r="V37" s="27" t="n">
        <v>46174</v>
      </c>
      <c r="W37" s="27" t="n">
        <v>47482</v>
      </c>
    </row>
    <row r="38" customFormat="false" ht="82.5" hidden="false" customHeight="false" outlineLevel="0" collapsed="false">
      <c r="A38" s="21" t="n">
        <v>34</v>
      </c>
      <c r="B38" s="22" t="s">
        <v>24</v>
      </c>
      <c r="C38" s="22" t="s">
        <v>25</v>
      </c>
      <c r="D38" s="22" t="s">
        <v>145</v>
      </c>
      <c r="E38" s="23" t="s">
        <v>149</v>
      </c>
      <c r="F38" s="22" t="s">
        <v>62</v>
      </c>
      <c r="G38" s="21" t="s">
        <v>147</v>
      </c>
      <c r="H38" s="21" t="n">
        <v>168</v>
      </c>
      <c r="I38" s="22" t="s">
        <v>30</v>
      </c>
      <c r="J38" s="24" t="n">
        <v>20775000</v>
      </c>
      <c r="K38" s="25" t="n">
        <f aca="false">ROUND((J38*0.4),0)</f>
        <v>8310000</v>
      </c>
      <c r="L38" s="22" t="s">
        <v>31</v>
      </c>
      <c r="M38" s="22" t="s">
        <v>64</v>
      </c>
      <c r="N38" s="22" t="s">
        <v>33</v>
      </c>
      <c r="O38" s="27" t="n">
        <v>46023</v>
      </c>
      <c r="P38" s="27" t="n">
        <v>46054</v>
      </c>
      <c r="Q38" s="27" t="n">
        <v>46357</v>
      </c>
      <c r="R38" s="27" t="n">
        <v>46054</v>
      </c>
      <c r="S38" s="27" t="n">
        <v>46357</v>
      </c>
      <c r="T38" s="27" t="n">
        <v>46113</v>
      </c>
      <c r="U38" s="27" t="n">
        <v>46357</v>
      </c>
      <c r="V38" s="27" t="n">
        <v>46143</v>
      </c>
      <c r="W38" s="27" t="n">
        <v>47482</v>
      </c>
    </row>
    <row r="39" customFormat="false" ht="59.5" hidden="false" customHeight="false" outlineLevel="0" collapsed="false">
      <c r="A39" s="21" t="n">
        <v>35</v>
      </c>
      <c r="B39" s="22" t="s">
        <v>103</v>
      </c>
      <c r="C39" s="22" t="s">
        <v>25</v>
      </c>
      <c r="D39" s="22" t="s">
        <v>150</v>
      </c>
      <c r="E39" s="32" t="s">
        <v>151</v>
      </c>
      <c r="F39" s="22" t="s">
        <v>37</v>
      </c>
      <c r="G39" s="22" t="s">
        <v>152</v>
      </c>
      <c r="H39" s="33" t="s">
        <v>153</v>
      </c>
      <c r="I39" s="22" t="s">
        <v>30</v>
      </c>
      <c r="J39" s="24" t="n">
        <v>5367000</v>
      </c>
      <c r="K39" s="25" t="n">
        <v>2146800</v>
      </c>
      <c r="L39" s="22" t="s">
        <v>31</v>
      </c>
      <c r="M39" s="22" t="s">
        <v>100</v>
      </c>
      <c r="N39" s="22" t="s">
        <v>33</v>
      </c>
      <c r="O39" s="27" t="n">
        <v>46023</v>
      </c>
      <c r="P39" s="27" t="n">
        <v>46054</v>
      </c>
      <c r="Q39" s="27" t="n">
        <v>46357</v>
      </c>
      <c r="R39" s="27" t="n">
        <v>46054</v>
      </c>
      <c r="S39" s="27" t="n">
        <v>46357</v>
      </c>
      <c r="T39" s="27" t="n">
        <v>46113</v>
      </c>
      <c r="U39" s="27" t="n">
        <v>46357</v>
      </c>
      <c r="V39" s="27" t="n">
        <v>46143</v>
      </c>
      <c r="W39" s="27" t="n">
        <v>47482</v>
      </c>
    </row>
    <row r="40" customFormat="false" ht="82.5" hidden="false" customHeight="false" outlineLevel="0" collapsed="false">
      <c r="A40" s="21" t="n">
        <v>36</v>
      </c>
      <c r="B40" s="22" t="s">
        <v>24</v>
      </c>
      <c r="C40" s="22" t="s">
        <v>25</v>
      </c>
      <c r="D40" s="22" t="s">
        <v>145</v>
      </c>
      <c r="E40" s="23" t="s">
        <v>154</v>
      </c>
      <c r="F40" s="22" t="s">
        <v>155</v>
      </c>
      <c r="G40" s="21" t="s">
        <v>156</v>
      </c>
      <c r="H40" s="22" t="s">
        <v>157</v>
      </c>
      <c r="I40" s="22" t="s">
        <v>30</v>
      </c>
      <c r="J40" s="24" t="n">
        <f aca="false">12166780+10574129</f>
        <v>22740909</v>
      </c>
      <c r="K40" s="25" t="n">
        <f aca="false">ROUND((J40*0.4),0)</f>
        <v>9096364</v>
      </c>
      <c r="L40" s="22" t="s">
        <v>31</v>
      </c>
      <c r="M40" s="22" t="s">
        <v>158</v>
      </c>
      <c r="N40" s="22" t="s">
        <v>33</v>
      </c>
      <c r="O40" s="27" t="n">
        <v>45931</v>
      </c>
      <c r="P40" s="27" t="n">
        <v>45992</v>
      </c>
      <c r="Q40" s="27" t="n">
        <v>46023</v>
      </c>
      <c r="R40" s="27" t="n">
        <v>46023</v>
      </c>
      <c r="S40" s="27" t="n">
        <v>46082</v>
      </c>
      <c r="T40" s="27" t="n">
        <v>46143</v>
      </c>
      <c r="U40" s="27" t="n">
        <v>46174</v>
      </c>
      <c r="V40" s="27" t="n">
        <v>46143</v>
      </c>
      <c r="W40" s="27" t="n">
        <v>47482</v>
      </c>
    </row>
    <row r="41" customFormat="false" ht="36.5" hidden="false" customHeight="false" outlineLevel="0" collapsed="false">
      <c r="A41" s="21" t="n">
        <v>37</v>
      </c>
      <c r="B41" s="22" t="s">
        <v>24</v>
      </c>
      <c r="C41" s="22" t="s">
        <v>25</v>
      </c>
      <c r="D41" s="22" t="s">
        <v>73</v>
      </c>
      <c r="E41" s="23" t="s">
        <v>159</v>
      </c>
      <c r="F41" s="22" t="s">
        <v>160</v>
      </c>
      <c r="G41" s="21" t="s">
        <v>161</v>
      </c>
      <c r="H41" s="22" t="s">
        <v>162</v>
      </c>
      <c r="I41" s="22" t="s">
        <v>30</v>
      </c>
      <c r="J41" s="24" t="n">
        <v>0</v>
      </c>
      <c r="K41" s="24" t="n">
        <v>0</v>
      </c>
      <c r="L41" s="21"/>
      <c r="M41" s="22" t="s">
        <v>130</v>
      </c>
      <c r="N41" s="28" t="s">
        <v>95</v>
      </c>
      <c r="P41" s="27"/>
      <c r="Q41" s="27"/>
      <c r="R41" s="27"/>
      <c r="S41" s="27"/>
      <c r="T41" s="27"/>
      <c r="U41" s="27"/>
      <c r="V41" s="27"/>
      <c r="W41" s="27"/>
    </row>
    <row r="42" customFormat="false" ht="78" hidden="false" customHeight="true" outlineLevel="0" collapsed="false">
      <c r="A42" s="21" t="n">
        <v>38</v>
      </c>
      <c r="B42" s="22" t="s">
        <v>24</v>
      </c>
      <c r="C42" s="22" t="s">
        <v>25</v>
      </c>
      <c r="D42" s="21"/>
      <c r="E42" s="23" t="s">
        <v>163</v>
      </c>
      <c r="F42" s="22" t="s">
        <v>164</v>
      </c>
      <c r="G42" s="21" t="s">
        <v>165</v>
      </c>
      <c r="H42" s="22" t="s">
        <v>166</v>
      </c>
      <c r="I42" s="22" t="s">
        <v>30</v>
      </c>
      <c r="J42" s="24" t="n">
        <v>140800000</v>
      </c>
      <c r="K42" s="24" t="n">
        <v>92320000</v>
      </c>
      <c r="L42" s="22" t="s">
        <v>31</v>
      </c>
      <c r="M42" s="21"/>
      <c r="N42" s="21"/>
      <c r="O42" s="27"/>
      <c r="P42" s="27"/>
      <c r="Q42" s="27"/>
      <c r="R42" s="27"/>
      <c r="S42" s="27"/>
      <c r="T42" s="27"/>
      <c r="U42" s="27"/>
      <c r="V42" s="27"/>
      <c r="W42" s="27" t="n">
        <v>47483</v>
      </c>
    </row>
    <row r="43" customFormat="false" ht="57.75" hidden="false" customHeight="true" outlineLevel="0" collapsed="false">
      <c r="A43" s="35"/>
      <c r="B43" s="36" t="s">
        <v>24</v>
      </c>
      <c r="C43" s="22" t="s">
        <v>25</v>
      </c>
      <c r="D43" s="36" t="s">
        <v>167</v>
      </c>
      <c r="E43" s="37"/>
      <c r="F43" s="35"/>
      <c r="G43" s="35"/>
      <c r="H43" s="35"/>
      <c r="I43" s="35"/>
      <c r="J43" s="38" t="n">
        <f aca="false">SUM(J5:J42)</f>
        <v>1100142164.24634</v>
      </c>
      <c r="K43" s="39" t="n">
        <f aca="false">SUM(K5:K42)</f>
        <v>488092545.4008</v>
      </c>
      <c r="L43" s="39"/>
      <c r="M43" s="39"/>
      <c r="N43" s="39"/>
      <c r="O43" s="39"/>
      <c r="P43" s="39"/>
      <c r="Q43" s="39"/>
      <c r="R43" s="39"/>
      <c r="S43" s="39"/>
      <c r="T43" s="31"/>
      <c r="U43" s="39"/>
      <c r="V43" s="39"/>
      <c r="W43" s="39"/>
    </row>
    <row r="44" customFormat="false" ht="45" hidden="false" customHeight="true" outlineLevel="0" collapsed="false">
      <c r="A44" s="40"/>
      <c r="B44" s="40"/>
      <c r="C44" s="41"/>
      <c r="D44" s="40"/>
      <c r="E44" s="42"/>
      <c r="F44" s="40"/>
      <c r="G44" s="40"/>
      <c r="H44" s="40"/>
      <c r="I44" s="40"/>
      <c r="J44" s="43"/>
      <c r="K44" s="44"/>
      <c r="L44" s="44"/>
      <c r="M44" s="44"/>
      <c r="N44" s="44"/>
      <c r="O44" s="44"/>
      <c r="P44" s="44"/>
      <c r="Q44" s="44"/>
      <c r="R44" s="44"/>
      <c r="S44" s="44"/>
      <c r="T44" s="45"/>
      <c r="U44" s="44"/>
      <c r="V44" s="44"/>
      <c r="W44" s="44"/>
    </row>
    <row r="45" customFormat="false" ht="15" hidden="false" customHeight="true" outlineLevel="0" collapsed="false">
      <c r="A45" s="40"/>
      <c r="B45" s="40"/>
      <c r="C45" s="46" t="s">
        <v>168</v>
      </c>
      <c r="D45" s="46"/>
      <c r="E45" s="46"/>
      <c r="F45" s="40"/>
      <c r="G45" s="40"/>
      <c r="H45" s="40"/>
      <c r="I45" s="40"/>
      <c r="J45" s="43"/>
      <c r="K45" s="44"/>
      <c r="L45" s="44"/>
      <c r="M45" s="44"/>
      <c r="N45" s="44"/>
      <c r="O45" s="44"/>
      <c r="P45" s="44"/>
      <c r="Q45" s="44"/>
      <c r="R45" s="44"/>
      <c r="S45" s="44"/>
      <c r="T45" s="45"/>
      <c r="U45" s="44"/>
      <c r="V45" s="44"/>
      <c r="W45" s="44"/>
    </row>
    <row r="46" customFormat="false" ht="19.5" hidden="false" customHeight="true" outlineLevel="0" collapsed="false">
      <c r="C46" s="46"/>
      <c r="D46" s="46"/>
      <c r="E46" s="46"/>
      <c r="K46" s="47"/>
    </row>
    <row r="47" s="49" customFormat="true" ht="9.75" hidden="false" customHeight="true" outlineLevel="0" collapsed="false">
      <c r="A47" s="1"/>
      <c r="B47" s="48"/>
      <c r="C47" s="46"/>
      <c r="D47" s="46"/>
      <c r="E47" s="46"/>
      <c r="F47" s="48"/>
      <c r="G47" s="48"/>
      <c r="H47" s="48"/>
      <c r="I47" s="48"/>
      <c r="J47" s="48"/>
      <c r="K47" s="1"/>
      <c r="L47" s="1"/>
      <c r="M47" s="1"/>
      <c r="N47" s="1"/>
      <c r="O47" s="1"/>
      <c r="P47" s="1"/>
      <c r="Q47" s="1"/>
      <c r="R47" s="1"/>
      <c r="S47" s="1"/>
      <c r="T47" s="4"/>
      <c r="U47" s="1"/>
      <c r="V47" s="1"/>
      <c r="W47" s="1"/>
    </row>
    <row r="48" s="49" customFormat="true" ht="22.5" hidden="false" customHeight="true" outlineLevel="0" collapsed="false">
      <c r="A48" s="1"/>
      <c r="B48" s="48"/>
      <c r="C48" s="50" t="s">
        <v>169</v>
      </c>
      <c r="D48" s="50"/>
      <c r="E48" s="50"/>
      <c r="F48" s="48"/>
      <c r="G48" s="48"/>
      <c r="H48" s="48"/>
      <c r="I48" s="48"/>
      <c r="J48" s="48"/>
      <c r="K48" s="1"/>
      <c r="L48" s="1"/>
      <c r="M48" s="1"/>
      <c r="N48" s="1"/>
      <c r="O48" s="1"/>
      <c r="P48" s="1"/>
      <c r="Q48" s="1"/>
      <c r="R48" s="1"/>
      <c r="S48" s="1"/>
      <c r="T48" s="4"/>
      <c r="U48" s="1"/>
      <c r="V48" s="1"/>
      <c r="W48" s="1"/>
    </row>
    <row r="49" s="49" customFormat="true" ht="9.75" hidden="false" customHeight="true" outlineLevel="0" collapsed="false">
      <c r="A49" s="1"/>
      <c r="B49" s="48"/>
      <c r="C49" s="50"/>
      <c r="D49" s="50"/>
      <c r="E49" s="50"/>
      <c r="F49" s="48"/>
      <c r="G49" s="48"/>
      <c r="H49" s="48"/>
      <c r="I49" s="48"/>
      <c r="J49" s="48"/>
      <c r="K49" s="1"/>
      <c r="L49" s="1"/>
      <c r="M49" s="1"/>
      <c r="N49" s="1"/>
      <c r="O49" s="1"/>
      <c r="P49" s="1"/>
      <c r="Q49" s="1"/>
      <c r="R49" s="1"/>
      <c r="S49" s="1"/>
      <c r="T49" s="4"/>
      <c r="U49" s="1"/>
      <c r="V49" s="1"/>
      <c r="W49" s="1"/>
    </row>
    <row r="50" s="49" customFormat="true" ht="9.75" hidden="false" customHeight="true" outlineLevel="0" collapsed="false">
      <c r="A50" s="1"/>
      <c r="B50" s="48"/>
      <c r="C50" s="50"/>
      <c r="D50" s="50"/>
      <c r="E50" s="50"/>
      <c r="F50" s="48"/>
      <c r="G50" s="48"/>
      <c r="H50" s="48"/>
      <c r="I50" s="48"/>
      <c r="J50" s="48"/>
      <c r="K50" s="1"/>
      <c r="L50" s="1"/>
      <c r="M50" s="1"/>
      <c r="N50" s="1"/>
      <c r="O50" s="1"/>
      <c r="P50" s="1"/>
      <c r="Q50" s="1"/>
      <c r="R50" s="1"/>
      <c r="S50" s="1"/>
      <c r="T50" s="4"/>
      <c r="U50" s="1"/>
      <c r="V50" s="1"/>
      <c r="W50" s="1"/>
    </row>
    <row r="51" s="49" customFormat="true" ht="12.75" hidden="false" customHeight="false" outlineLevel="0" collapsed="false">
      <c r="A51" s="1"/>
      <c r="B51" s="1"/>
      <c r="C51" s="1" t="s">
        <v>170</v>
      </c>
      <c r="D51" s="1"/>
      <c r="E51" s="2"/>
      <c r="F51" s="1"/>
      <c r="G51" s="1"/>
      <c r="H51" s="1"/>
      <c r="I51" s="1"/>
      <c r="J51" s="3"/>
      <c r="K51" s="1"/>
      <c r="L51" s="1"/>
      <c r="M51" s="1"/>
      <c r="N51" s="1"/>
      <c r="O51" s="1"/>
      <c r="P51" s="1"/>
      <c r="Q51" s="1"/>
      <c r="R51" s="1"/>
      <c r="S51" s="1"/>
      <c r="T51" s="4"/>
      <c r="U51" s="1"/>
      <c r="V51" s="1"/>
      <c r="W51" s="1"/>
    </row>
    <row r="52" s="49" customFormat="true" ht="12.75" hidden="false" customHeight="false" outlineLevel="0" collapsed="false">
      <c r="A52" s="1"/>
      <c r="B52" s="1"/>
      <c r="C52" s="1" t="s">
        <v>171</v>
      </c>
      <c r="D52" s="1"/>
      <c r="E52" s="2"/>
      <c r="F52" s="1"/>
      <c r="G52" s="1"/>
      <c r="H52" s="1"/>
      <c r="I52" s="1"/>
      <c r="J52" s="3"/>
      <c r="K52" s="1"/>
      <c r="L52" s="1"/>
      <c r="M52" s="1"/>
      <c r="N52" s="1"/>
      <c r="O52" s="1"/>
      <c r="P52" s="1"/>
      <c r="Q52" s="1"/>
      <c r="R52" s="1"/>
      <c r="S52" s="1"/>
      <c r="T52" s="4"/>
      <c r="U52" s="1"/>
      <c r="V52" s="1"/>
      <c r="W52" s="1"/>
    </row>
    <row r="55" customFormat="false" ht="12.75" hidden="false" customHeight="false" outlineLevel="0" collapsed="false">
      <c r="C55" s="51"/>
    </row>
  </sheetData>
  <mergeCells count="2">
    <mergeCell ref="A2:W2"/>
    <mergeCell ref="C45:E47"/>
  </mergeCells>
  <printOptions headings="false" gridLines="false" gridLinesSet="true" horizontalCentered="false" verticalCentered="false"/>
  <pageMargins left="0" right="0" top="0.747916666666667" bottom="0.747916666666667" header="0.511811023622047" footer="0.511811023622047"/>
  <pageSetup paperSize="1" scale="27"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23" man="true" max="16383" min="0"/>
  </rowBreaks>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LibreOffice/24.2.3.2$Windows_X86_64 LibreOffice_project/433d9c2ded56988e8a90e6b2e771ee4e6a5ab2ba</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2025-04-25T11:13:59Z</dcterms:created>
  <dc:creator>IRINA-VALERIA RADU</dc:creator>
  <dc:description/>
  <dc:language>ro-RO</dc:language>
  <cp:lastModifiedBy>NICOLITA-MIHAELA GHINDAR</cp:lastModifiedBy>
  <cp:lastPrinted>2025-05-30T09:37:33Z</cp:lastPrinted>
  <dcterms:modified xsi:type="dcterms:W3CDTF">2025-10-09T14:08:52Z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